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anlarson/Downloads/"/>
    </mc:Choice>
  </mc:AlternateContent>
  <xr:revisionPtr revIDLastSave="0" documentId="13_ncr:1_{0CCBF3A1-9B66-BA4F-9627-298692E09C39}" xr6:coauthVersionLast="47" xr6:coauthVersionMax="47" xr10:uidLastSave="{00000000-0000-0000-0000-000000000000}"/>
  <bookViews>
    <workbookView xWindow="360" yWindow="500" windowWidth="24620" windowHeight="15860" tabRatio="294" xr2:uid="{00000000-000D-0000-FFFF-FFFF00000000}"/>
  </bookViews>
  <sheets>
    <sheet name="Sheet1" sheetId="1" r:id="rId1"/>
  </sheets>
  <definedNames>
    <definedName name="NvsASD">"V2021-06-30"</definedName>
    <definedName name="NvsAutoDrillOk">"VN"</definedName>
    <definedName name="NvsDateToNumber">"Y"</definedName>
    <definedName name="NvsDrillHyperLink" localSheetId="0">"https://jcshr.jeffco.k12.co.us/psp/HR92PRD_newwin/EMPLOYEE/PSFT_EP/c/REPORT_BOOKS.IC_RUN_DRILLDOWN.GBL?Action=A&amp;NVS_INSTANCE=6606786_10070829"</definedName>
    <definedName name="NvsElapsedTime">0.0000462962998426519</definedName>
    <definedName name="NvsEndTime">44480.260462963</definedName>
    <definedName name="NvsInstanceHook" localSheetId="0">CollapseNplosionMacro</definedName>
    <definedName name="NvsInstLang">"VENG"</definedName>
    <definedName name="NvsInstSpec">"%,FDEPTID,TCHARTER_CAFR,NJEFF_ACADEMY"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"%,X,RPT.ACCOUNT.,CZF.."</definedName>
    <definedName name="NvsPanelEffdt">"V1900-01-01"</definedName>
    <definedName name="NvsPanelSetid">"VGF020"</definedName>
    <definedName name="NvsReqBU">"VGF020"</definedName>
    <definedName name="NvsReqBUOnly">"VY"</definedName>
    <definedName name="NvsSheetType" localSheetId="0">"M"</definedName>
    <definedName name="NvsTransLed">"VN"</definedName>
    <definedName name="NvsTreeASD">"V2021-06-30"</definedName>
    <definedName name="NvsValTbl.ACCOUNT">"GL_ACCOUNT_TBL"</definedName>
    <definedName name="NvsValTbl.BUDGET_YEAR">"BUDGET_YEAR"</definedName>
    <definedName name="NvsValTbl.BUSINESS_UNIT">"BUS_UNIT_TBL_GL"</definedName>
    <definedName name="NvsValTbl.FUND_CODE">"FUND_TBL"</definedName>
    <definedName name="NvsValTbl.PROGRAM_CODE">"PROGRAM_TBL"</definedName>
    <definedName name="PED">Sheet1!$DC$4</definedName>
    <definedName name="_xlnm.Print_Area" localSheetId="0">Sheet1!$H$10:$CY$143</definedName>
    <definedName name="_xlnm.Print_Titles" localSheetId="0">Sheet1!$B:$C,Sheet1!$2:$9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122" i="1" l="1"/>
  <c r="CY121" i="1"/>
  <c r="CY120" i="1"/>
  <c r="CY118" i="1"/>
  <c r="CY117" i="1"/>
  <c r="CY116" i="1"/>
  <c r="CY115" i="1"/>
  <c r="CY114" i="1"/>
  <c r="CY113" i="1"/>
  <c r="CY112" i="1"/>
  <c r="CY111" i="1"/>
  <c r="CY110" i="1"/>
  <c r="CY109" i="1"/>
  <c r="CY108" i="1"/>
  <c r="CY107" i="1"/>
  <c r="CY106" i="1"/>
  <c r="CY105" i="1"/>
  <c r="CY104" i="1"/>
  <c r="CY103" i="1"/>
  <c r="CY102" i="1"/>
  <c r="CY100" i="1"/>
  <c r="CY99" i="1"/>
  <c r="CY98" i="1"/>
  <c r="CY97" i="1"/>
  <c r="CY96" i="1"/>
  <c r="CY95" i="1"/>
  <c r="CY94" i="1"/>
  <c r="CY93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X63" i="1"/>
  <c r="CX124" i="1" s="1"/>
  <c r="CV63" i="1"/>
  <c r="CV124" i="1" s="1"/>
  <c r="CU63" i="1"/>
  <c r="CU124" i="1" s="1"/>
  <c r="CT63" i="1"/>
  <c r="CT124" i="1" s="1"/>
  <c r="CR63" i="1"/>
  <c r="CR124" i="1" s="1"/>
  <c r="CQ63" i="1"/>
  <c r="CQ124" i="1" s="1"/>
  <c r="CP63" i="1"/>
  <c r="CP124" i="1" s="1"/>
  <c r="CO63" i="1"/>
  <c r="CO124" i="1" s="1"/>
  <c r="CN63" i="1"/>
  <c r="CN124" i="1" s="1"/>
  <c r="CL63" i="1"/>
  <c r="CK63" i="1"/>
  <c r="CK124" i="1" s="1"/>
  <c r="CJ63" i="1"/>
  <c r="CJ124" i="1" s="1"/>
  <c r="CI63" i="1"/>
  <c r="CI124" i="1" s="1"/>
  <c r="CH63" i="1"/>
  <c r="CH124" i="1" s="1"/>
  <c r="CG63" i="1"/>
  <c r="CG124" i="1" s="1"/>
  <c r="CF63" i="1"/>
  <c r="CF124" i="1" s="1"/>
  <c r="CE63" i="1"/>
  <c r="CE124" i="1" s="1"/>
  <c r="CD63" i="1"/>
  <c r="CD124" i="1" s="1"/>
  <c r="CC63" i="1"/>
  <c r="CC124" i="1" s="1"/>
  <c r="CB63" i="1"/>
  <c r="CB124" i="1" s="1"/>
  <c r="CA63" i="1"/>
  <c r="CA124" i="1" s="1"/>
  <c r="BZ63" i="1"/>
  <c r="BZ124" i="1" s="1"/>
  <c r="BY63" i="1"/>
  <c r="BY124" i="1" s="1"/>
  <c r="BX63" i="1"/>
  <c r="BX124" i="1" s="1"/>
  <c r="BW63" i="1"/>
  <c r="BW124" i="1" s="1"/>
  <c r="BV63" i="1"/>
  <c r="BV124" i="1" s="1"/>
  <c r="BU63" i="1"/>
  <c r="BU124" i="1" s="1"/>
  <c r="BT63" i="1"/>
  <c r="BT124" i="1" s="1"/>
  <c r="BS63" i="1"/>
  <c r="BS124" i="1" s="1"/>
  <c r="BR63" i="1"/>
  <c r="BR124" i="1" s="1"/>
  <c r="BQ63" i="1"/>
  <c r="BQ124" i="1" s="1"/>
  <c r="BP63" i="1"/>
  <c r="BP124" i="1" s="1"/>
  <c r="BO63" i="1"/>
  <c r="BO124" i="1" s="1"/>
  <c r="BN63" i="1"/>
  <c r="BN124" i="1" s="1"/>
  <c r="BM63" i="1"/>
  <c r="BM124" i="1" s="1"/>
  <c r="BL63" i="1"/>
  <c r="BL124" i="1" s="1"/>
  <c r="BK63" i="1"/>
  <c r="BK124" i="1" s="1"/>
  <c r="BJ63" i="1"/>
  <c r="BJ124" i="1" s="1"/>
  <c r="BI63" i="1"/>
  <c r="BI124" i="1" s="1"/>
  <c r="BH63" i="1"/>
  <c r="BH124" i="1" s="1"/>
  <c r="BG63" i="1"/>
  <c r="BG124" i="1" s="1"/>
  <c r="BF63" i="1"/>
  <c r="BF124" i="1" s="1"/>
  <c r="BE63" i="1"/>
  <c r="BE124" i="1" s="1"/>
  <c r="BD63" i="1"/>
  <c r="BD124" i="1" s="1"/>
  <c r="BC63" i="1"/>
  <c r="BC124" i="1" s="1"/>
  <c r="BB63" i="1"/>
  <c r="BB124" i="1" s="1"/>
  <c r="BA63" i="1"/>
  <c r="BA124" i="1" s="1"/>
  <c r="AZ63" i="1"/>
  <c r="AZ124" i="1" s="1"/>
  <c r="AY63" i="1"/>
  <c r="AY124" i="1" s="1"/>
  <c r="AX63" i="1"/>
  <c r="AX124" i="1" s="1"/>
  <c r="AW63" i="1"/>
  <c r="AW124" i="1" s="1"/>
  <c r="AV63" i="1"/>
  <c r="AV124" i="1" s="1"/>
  <c r="AU63" i="1"/>
  <c r="AU124" i="1" s="1"/>
  <c r="AT63" i="1"/>
  <c r="AT124" i="1" s="1"/>
  <c r="AS63" i="1"/>
  <c r="AS124" i="1" s="1"/>
  <c r="AR63" i="1"/>
  <c r="AR124" i="1" s="1"/>
  <c r="AQ63" i="1"/>
  <c r="AQ124" i="1" s="1"/>
  <c r="AP63" i="1"/>
  <c r="AP124" i="1" s="1"/>
  <c r="AO63" i="1"/>
  <c r="AO124" i="1" s="1"/>
  <c r="AN63" i="1"/>
  <c r="AN124" i="1" s="1"/>
  <c r="AM63" i="1"/>
  <c r="AM124" i="1" s="1"/>
  <c r="AL63" i="1"/>
  <c r="AL124" i="1" s="1"/>
  <c r="AK63" i="1"/>
  <c r="AK124" i="1" s="1"/>
  <c r="AJ63" i="1"/>
  <c r="AJ124" i="1" s="1"/>
  <c r="AI63" i="1"/>
  <c r="AI124" i="1" s="1"/>
  <c r="AH63" i="1"/>
  <c r="AH124" i="1" s="1"/>
  <c r="AG63" i="1"/>
  <c r="AG124" i="1" s="1"/>
  <c r="AF63" i="1"/>
  <c r="AF124" i="1" s="1"/>
  <c r="AE63" i="1"/>
  <c r="AE124" i="1" s="1"/>
  <c r="AD63" i="1"/>
  <c r="AD124" i="1" s="1"/>
  <c r="AC63" i="1"/>
  <c r="AC124" i="1" s="1"/>
  <c r="AB63" i="1"/>
  <c r="AB124" i="1" s="1"/>
  <c r="AA63" i="1"/>
  <c r="AA124" i="1" s="1"/>
  <c r="Z63" i="1"/>
  <c r="Z124" i="1" s="1"/>
  <c r="Y63" i="1"/>
  <c r="Y124" i="1" s="1"/>
  <c r="X63" i="1"/>
  <c r="X124" i="1" s="1"/>
  <c r="W63" i="1"/>
  <c r="W124" i="1" s="1"/>
  <c r="V63" i="1"/>
  <c r="V124" i="1" s="1"/>
  <c r="U63" i="1"/>
  <c r="U124" i="1" s="1"/>
  <c r="T63" i="1"/>
  <c r="T124" i="1" s="1"/>
  <c r="S63" i="1"/>
  <c r="S124" i="1" s="1"/>
  <c r="M63" i="1"/>
  <c r="M124" i="1" s="1"/>
  <c r="K63" i="1"/>
  <c r="K124" i="1" s="1"/>
  <c r="J63" i="1"/>
  <c r="J124" i="1" s="1"/>
  <c r="I63" i="1"/>
  <c r="I124" i="1" s="1"/>
  <c r="H63" i="1"/>
  <c r="H124" i="1" s="1"/>
  <c r="H126" i="1" s="1"/>
  <c r="H142" i="1" s="1"/>
  <c r="G63" i="1"/>
  <c r="G124" i="1" s="1"/>
  <c r="F63" i="1"/>
  <c r="F124" i="1" s="1"/>
  <c r="F126" i="1" s="1"/>
  <c r="E63" i="1"/>
  <c r="E124" i="1" s="1"/>
  <c r="D63" i="1"/>
  <c r="D124" i="1" s="1"/>
  <c r="CY61" i="1"/>
  <c r="CY60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X33" i="1"/>
  <c r="CX126" i="1" s="1"/>
  <c r="CX142" i="1" s="1"/>
  <c r="CV33" i="1"/>
  <c r="CU33" i="1"/>
  <c r="CT33" i="1"/>
  <c r="CR33" i="1"/>
  <c r="CQ33" i="1"/>
  <c r="CP33" i="1"/>
  <c r="CO33" i="1"/>
  <c r="CN33" i="1"/>
  <c r="CN126" i="1" s="1"/>
  <c r="M33" i="1"/>
  <c r="K33" i="1"/>
  <c r="J33" i="1"/>
  <c r="I33" i="1"/>
  <c r="H33" i="1"/>
  <c r="G33" i="1"/>
  <c r="F33" i="1"/>
  <c r="E33" i="1"/>
  <c r="E126" i="1" s="1"/>
  <c r="D33" i="1"/>
  <c r="Q31" i="1"/>
  <c r="Q30" i="1"/>
  <c r="CY30" i="1" s="1"/>
  <c r="Q29" i="1"/>
  <c r="Q28" i="1"/>
  <c r="CY28" i="1" s="1"/>
  <c r="Q27" i="1"/>
  <c r="Q26" i="1"/>
  <c r="CY26" i="1" s="1"/>
  <c r="Q25" i="1"/>
  <c r="Q24" i="1"/>
  <c r="CY24" i="1" s="1"/>
  <c r="Q23" i="1"/>
  <c r="Q22" i="1"/>
  <c r="CY22" i="1" s="1"/>
  <c r="Q21" i="1"/>
  <c r="Q20" i="1"/>
  <c r="CY20" i="1" s="1"/>
  <c r="Q19" i="1"/>
  <c r="Q18" i="1"/>
  <c r="CY18" i="1" s="1"/>
  <c r="Q17" i="1"/>
  <c r="Q16" i="1"/>
  <c r="CY16" i="1" s="1"/>
  <c r="Q15" i="1"/>
  <c r="Q14" i="1"/>
  <c r="CY14" i="1" s="1"/>
  <c r="Q13" i="1"/>
  <c r="B5" i="1"/>
  <c r="J126" i="1" l="1"/>
  <c r="CP126" i="1"/>
  <c r="CR126" i="1"/>
  <c r="CR142" i="1" s="1"/>
  <c r="I126" i="1"/>
  <c r="D126" i="1"/>
  <c r="M126" i="1"/>
  <c r="M142" i="1" s="1"/>
  <c r="CY63" i="1"/>
  <c r="G126" i="1"/>
  <c r="K126" i="1"/>
  <c r="K142" i="1" s="1"/>
  <c r="CU126" i="1"/>
  <c r="CY13" i="1"/>
  <c r="CY15" i="1"/>
  <c r="CY17" i="1"/>
  <c r="CY19" i="1"/>
  <c r="CY21" i="1"/>
  <c r="CY23" i="1"/>
  <c r="CY25" i="1"/>
  <c r="CY27" i="1"/>
  <c r="CY29" i="1"/>
  <c r="CY31" i="1"/>
  <c r="Q33" i="1"/>
  <c r="CY33" i="1" s="1"/>
  <c r="CO126" i="1"/>
  <c r="CQ126" i="1"/>
  <c r="CT126" i="1"/>
  <c r="CV126" i="1"/>
  <c r="CV142" i="1" s="1"/>
  <c r="CL124" i="1"/>
</calcChain>
</file>

<file path=xl/sharedStrings.xml><?xml version="1.0" encoding="utf-8"?>
<sst xmlns="http://schemas.openxmlformats.org/spreadsheetml/2006/main" count="556" uniqueCount="357">
  <si>
    <t/>
  </si>
  <si>
    <t>%,AFT,FDESCR</t>
  </si>
  <si>
    <t>%,C</t>
  </si>
  <si>
    <t>Jefferson County Public Schools</t>
  </si>
  <si>
    <t>Number</t>
  </si>
  <si>
    <t>Description</t>
  </si>
  <si>
    <t>Revenues</t>
  </si>
  <si>
    <t>Encumbrances</t>
  </si>
  <si>
    <t>Requisitions</t>
  </si>
  <si>
    <t>Available</t>
  </si>
  <si>
    <t>%,AFF,FACCOUNT</t>
  </si>
  <si>
    <t>Account</t>
  </si>
  <si>
    <t>Salaries</t>
  </si>
  <si>
    <t>Purchased Services</t>
  </si>
  <si>
    <t>Materials and Supplies</t>
  </si>
  <si>
    <t>Capital Outlay</t>
  </si>
  <si>
    <t>Total Expenditures</t>
  </si>
  <si>
    <t>Prior Year</t>
  </si>
  <si>
    <t>Prior Year Carryforward</t>
  </si>
  <si>
    <t>%,FACCOUNT,TACCOUNT_ROLLUP,X,NSALARIES</t>
  </si>
  <si>
    <t>%,FACCOUNT,TACCOUNT_ROLLUP,X,NPURCHASED SERVICES</t>
  </si>
  <si>
    <t>Benefits</t>
  </si>
  <si>
    <t>Total Salaries and Benefits</t>
  </si>
  <si>
    <t>%,FACCOUNT,TACCOUNT_ROLLUP,X,NBENEFITS</t>
  </si>
  <si>
    <t>%,FACCOUNT,TACCOUNT_ROLLUP,X,NSUPPLIES</t>
  </si>
  <si>
    <t>%,FACCOUNT,TACCOUNT_ROLLUP,X,NCAPITAL OUTLAY</t>
  </si>
  <si>
    <t>%,ATF,FDESCR</t>
  </si>
  <si>
    <t>Current Year</t>
  </si>
  <si>
    <t>%,ATF,FFUND_CODE</t>
  </si>
  <si>
    <t>%,LACTUALS,SALLYEAR-1,FFUND_CODE,X,VCR020,VDS020</t>
  </si>
  <si>
    <t>Operational Funds</t>
  </si>
  <si>
    <t>Capital Funds</t>
  </si>
  <si>
    <t>%,LACTUALS,SYTD,FFUND_CODE,X,VCR020,VDS020</t>
  </si>
  <si>
    <t>Total</t>
  </si>
  <si>
    <t>%,LACTUALS,SYTD</t>
  </si>
  <si>
    <t>%,LACTUALS,SALLYEAR-1</t>
  </si>
  <si>
    <t>Estimated Revenue</t>
  </si>
  <si>
    <t>Budget</t>
  </si>
  <si>
    <t>Percent Spent</t>
  </si>
  <si>
    <t>%,LACTUALS,SALLYEAR-1,FFUND_CODE,X,VCA020,VFS020,VGF020,VGS020,VIR020,VCC020</t>
  </si>
  <si>
    <t>%,LACTUALS,SYTD,FFUND_CODE,X,VCA020,VFS020,VGF020,VGS020,VIR020,VCC020</t>
  </si>
  <si>
    <t>%,LREVEST_BD,UPOSTED_TOTAL_AMT,SADJBAL,FACCOUNT,TACCOUNT_ROLLUP,NREVENUE</t>
  </si>
  <si>
    <t>%,LORG_BD,UPOSTED_TOTAL_AMT,SADJBAL,R,FACCOUNT,TACCOUNT_ROLLUP,XDYYNYN00,NTRANSFERS</t>
  </si>
  <si>
    <t>%,LORG_BD,UPOSTED_TOTAL_AMT,SADJBAL,R,FACCOUNT,TACCOUNT_ROLLUP,XDYYNYN00,NEXPENDITURE</t>
  </si>
  <si>
    <t>Pre-Adjusted Carryforward</t>
  </si>
  <si>
    <t>Adjusted Carryforward</t>
  </si>
  <si>
    <t>%,LORG_EN,UPOSTED_TOTAL_AMT,FACCOUNT,TACCOUNT_ROLLUP,NEXPENDITURE</t>
  </si>
  <si>
    <t>%,LORG_PR,UPOSTED_TOTAL_AMT,FACCOUNT,TACCOUNT_ROLLUP,NEXPENDITURE</t>
  </si>
  <si>
    <t>For Accounting Period:</t>
  </si>
  <si>
    <t>TABOR (school enters amount)</t>
  </si>
  <si>
    <t>%,R,FACCOUNT,TACCOUNT_ROLLUP,XDYYNYN00,NTRANSFERS,NREVENUES</t>
  </si>
  <si>
    <t>%,VCA020</t>
  </si>
  <si>
    <t>%,VCC020</t>
  </si>
  <si>
    <t>%,VGF020</t>
  </si>
  <si>
    <t>%,VGS020</t>
  </si>
  <si>
    <t>%,VCR020</t>
  </si>
  <si>
    <t>%,VDS020</t>
  </si>
  <si>
    <t>%,V511700</t>
  </si>
  <si>
    <t>%,V512100</t>
  </si>
  <si>
    <t>%,V513100</t>
  </si>
  <si>
    <t>%,V521000</t>
  </si>
  <si>
    <t>%,V521100</t>
  </si>
  <si>
    <t>%,V521900</t>
  </si>
  <si>
    <t>%,V522100</t>
  </si>
  <si>
    <t>%,V522200</t>
  </si>
  <si>
    <t>%,V524200</t>
  </si>
  <si>
    <t>%,V526200</t>
  </si>
  <si>
    <t>%,V529200</t>
  </si>
  <si>
    <t>%,V529400</t>
  </si>
  <si>
    <t>%,V529500</t>
  </si>
  <si>
    <t>%,V529600</t>
  </si>
  <si>
    <t>%,V529800</t>
  </si>
  <si>
    <t>%,V552100</t>
  </si>
  <si>
    <t>%,V557100</t>
  </si>
  <si>
    <t>%,V557600</t>
  </si>
  <si>
    <t>%,V591100</t>
  </si>
  <si>
    <t>%,V599810</t>
  </si>
  <si>
    <t>%,V599820</t>
  </si>
  <si>
    <t>%,V699000</t>
  </si>
  <si>
    <t>%,V701000</t>
  </si>
  <si>
    <t>%,V702000</t>
  </si>
  <si>
    <t>%,V703000</t>
  </si>
  <si>
    <t>%,V708000</t>
  </si>
  <si>
    <t>%,V710000</t>
  </si>
  <si>
    <t>%,V713000</t>
  </si>
  <si>
    <t>%,V715000</t>
  </si>
  <si>
    <t>%,V717000</t>
  </si>
  <si>
    <t>%,V721000</t>
  </si>
  <si>
    <t>%,V723000</t>
  </si>
  <si>
    <t>%,V731000</t>
  </si>
  <si>
    <t>%,V735000</t>
  </si>
  <si>
    <t>%,V741000</t>
  </si>
  <si>
    <t>%,V742000</t>
  </si>
  <si>
    <t>%,V743000</t>
  </si>
  <si>
    <t>%,V745000</t>
  </si>
  <si>
    <t>%,V745500</t>
  </si>
  <si>
    <t>%,V746000</t>
  </si>
  <si>
    <t>%,V747000</t>
  </si>
  <si>
    <t>%,V752000</t>
  </si>
  <si>
    <t>%,V760000</t>
  </si>
  <si>
    <t>%,V763000</t>
  </si>
  <si>
    <t>%,V764000</t>
  </si>
  <si>
    <t>%,V765000</t>
  </si>
  <si>
    <t>%,V766000</t>
  </si>
  <si>
    <t>%,V768000</t>
  </si>
  <si>
    <t>%,V769000</t>
  </si>
  <si>
    <t>%,V770000</t>
  </si>
  <si>
    <t>%,V770800</t>
  </si>
  <si>
    <t>%,V775000</t>
  </si>
  <si>
    <t>%,V781000</t>
  </si>
  <si>
    <t>%,V781500</t>
  </si>
  <si>
    <t>%,V801000</t>
  </si>
  <si>
    <t>%,V806000</t>
  </si>
  <si>
    <t>%,V810000</t>
  </si>
  <si>
    <t>%,V810001</t>
  </si>
  <si>
    <t>%,V812000</t>
  </si>
  <si>
    <t>%,V814000</t>
  </si>
  <si>
    <t>%,V820000</t>
  </si>
  <si>
    <t>%,V820001</t>
  </si>
  <si>
    <t>%,V822000</t>
  </si>
  <si>
    <t>%,V823000</t>
  </si>
  <si>
    <t>%,V824000</t>
  </si>
  <si>
    <t>%,V826000</t>
  </si>
  <si>
    <t>%,V840000</t>
  </si>
  <si>
    <t>%,V852000</t>
  </si>
  <si>
    <t>%,V870000</t>
  </si>
  <si>
    <t>%,V930000</t>
  </si>
  <si>
    <t>%,V950000</t>
  </si>
  <si>
    <t>%,V401000</t>
  </si>
  <si>
    <t>401000</t>
  </si>
  <si>
    <t>Commissions/Profits</t>
  </si>
  <si>
    <t>%,V408000</t>
  </si>
  <si>
    <t>408000</t>
  </si>
  <si>
    <t>Resale</t>
  </si>
  <si>
    <t>%,V411000</t>
  </si>
  <si>
    <t>411000</t>
  </si>
  <si>
    <t>Prop Tax-Mill Levy Override</t>
  </si>
  <si>
    <t>%,V415000</t>
  </si>
  <si>
    <t>415000</t>
  </si>
  <si>
    <t>Earnings On Investments</t>
  </si>
  <si>
    <t>%,V419000</t>
  </si>
  <si>
    <t>419000</t>
  </si>
  <si>
    <t>Other Revenue</t>
  </si>
  <si>
    <t>%,V430000</t>
  </si>
  <si>
    <t>430000</t>
  </si>
  <si>
    <t>Fines</t>
  </si>
  <si>
    <t>%,V431100</t>
  </si>
  <si>
    <t>431100</t>
  </si>
  <si>
    <t>Capital Lease Proceeds</t>
  </si>
  <si>
    <t>%,V433000</t>
  </si>
  <si>
    <t>433000</t>
  </si>
  <si>
    <t>State Revenue - Other</t>
  </si>
  <si>
    <t>%,V434000</t>
  </si>
  <si>
    <t>434000</t>
  </si>
  <si>
    <t>Exceptional Children Revenue</t>
  </si>
  <si>
    <t>%,V438000</t>
  </si>
  <si>
    <t>438000</t>
  </si>
  <si>
    <t>State ELPA Revenue</t>
  </si>
  <si>
    <t>%,V447000</t>
  </si>
  <si>
    <t>447000</t>
  </si>
  <si>
    <t>Tuition from Other Districts</t>
  </si>
  <si>
    <t>%,V450000</t>
  </si>
  <si>
    <t>450000</t>
  </si>
  <si>
    <t>Transfers</t>
  </si>
  <si>
    <t>%,V451000</t>
  </si>
  <si>
    <t>451000</t>
  </si>
  <si>
    <t>Fees/Dues</t>
  </si>
  <si>
    <t>%,V451500</t>
  </si>
  <si>
    <t>451500</t>
  </si>
  <si>
    <t>Student Fees-Registration</t>
  </si>
  <si>
    <t>%,V474000</t>
  </si>
  <si>
    <t>474000</t>
  </si>
  <si>
    <t>Transportation - Field Trips</t>
  </si>
  <si>
    <t>%,V498000</t>
  </si>
  <si>
    <t>498000</t>
  </si>
  <si>
    <t>Donations</t>
  </si>
  <si>
    <t>%,V499000</t>
  </si>
  <si>
    <t>499000</t>
  </si>
  <si>
    <t>Miscellaneous Revenue</t>
  </si>
  <si>
    <t>%,V950500</t>
  </si>
  <si>
    <t>950500</t>
  </si>
  <si>
    <t>Mandatory Transfers</t>
  </si>
  <si>
    <t>511700</t>
  </si>
  <si>
    <t>Executive Director</t>
  </si>
  <si>
    <t>512100</t>
  </si>
  <si>
    <t>Principal</t>
  </si>
  <si>
    <t>513100</t>
  </si>
  <si>
    <t>Assistant Principal</t>
  </si>
  <si>
    <t>521000</t>
  </si>
  <si>
    <t>Dean</t>
  </si>
  <si>
    <t>521100</t>
  </si>
  <si>
    <t>Teacher</t>
  </si>
  <si>
    <t>521900</t>
  </si>
  <si>
    <t>Substitute Teacher</t>
  </si>
  <si>
    <t>522100</t>
  </si>
  <si>
    <t>Counselor</t>
  </si>
  <si>
    <t>522200</t>
  </si>
  <si>
    <t>Teacher Librarian</t>
  </si>
  <si>
    <t>524200</t>
  </si>
  <si>
    <t>Coordinator - Classified</t>
  </si>
  <si>
    <t>526200</t>
  </si>
  <si>
    <t>Instructional Coach</t>
  </si>
  <si>
    <t>529200</t>
  </si>
  <si>
    <t>Occupational Therapist</t>
  </si>
  <si>
    <t>529400</t>
  </si>
  <si>
    <t>Nurse</t>
  </si>
  <si>
    <t>529500</t>
  </si>
  <si>
    <t>Psychologist</t>
  </si>
  <si>
    <t>529600</t>
  </si>
  <si>
    <t>Social Worker</t>
  </si>
  <si>
    <t>529800</t>
  </si>
  <si>
    <t>Speech Therapist</t>
  </si>
  <si>
    <t>552100</t>
  </si>
  <si>
    <t>School Secretary</t>
  </si>
  <si>
    <t>557100</t>
  </si>
  <si>
    <t>Paraprofessional</t>
  </si>
  <si>
    <t>557600</t>
  </si>
  <si>
    <t>Clinic Aides</t>
  </si>
  <si>
    <t>591100</t>
  </si>
  <si>
    <t>Custodian</t>
  </si>
  <si>
    <t>%,V599400</t>
  </si>
  <si>
    <t>599400</t>
  </si>
  <si>
    <t>Unused Sick Leave</t>
  </si>
  <si>
    <t>599810</t>
  </si>
  <si>
    <t>Additional Pay - Certificated</t>
  </si>
  <si>
    <t>599820</t>
  </si>
  <si>
    <t>Additional Pay-Classified</t>
  </si>
  <si>
    <t>%,V599830</t>
  </si>
  <si>
    <t>599830</t>
  </si>
  <si>
    <t>Additional Pay-Administrative</t>
  </si>
  <si>
    <t>699000</t>
  </si>
  <si>
    <t>Employee Benefits</t>
  </si>
  <si>
    <t>701000</t>
  </si>
  <si>
    <t>Mileage And Travel</t>
  </si>
  <si>
    <t>702000</t>
  </si>
  <si>
    <t>Employee Training &amp; Conf</t>
  </si>
  <si>
    <t>703000</t>
  </si>
  <si>
    <t>Awards And Banquets</t>
  </si>
  <si>
    <t>%,V705000</t>
  </si>
  <si>
    <t>705000</t>
  </si>
  <si>
    <t>Recruiting Costs</t>
  </si>
  <si>
    <t>708000</t>
  </si>
  <si>
    <t>Background Verifications</t>
  </si>
  <si>
    <t>710000</t>
  </si>
  <si>
    <t>Meals/Refreshments</t>
  </si>
  <si>
    <t>713000</t>
  </si>
  <si>
    <t>Student Transportation</t>
  </si>
  <si>
    <t>715000</t>
  </si>
  <si>
    <t>Student Admission/Entry Fees</t>
  </si>
  <si>
    <t>717000</t>
  </si>
  <si>
    <t>Athletic Trainers</t>
  </si>
  <si>
    <t>721000</t>
  </si>
  <si>
    <t>Legal Fees</t>
  </si>
  <si>
    <t>723000</t>
  </si>
  <si>
    <t>Printing</t>
  </si>
  <si>
    <t>731000</t>
  </si>
  <si>
    <t>Contracted Services</t>
  </si>
  <si>
    <t>735000</t>
  </si>
  <si>
    <t>Bank Fees &amp; Other Expense</t>
  </si>
  <si>
    <t>741000</t>
  </si>
  <si>
    <t>Refuse &amp; Dump Fees</t>
  </si>
  <si>
    <t>742000</t>
  </si>
  <si>
    <t>Building Rental</t>
  </si>
  <si>
    <t>743000</t>
  </si>
  <si>
    <t>Equipment Rental</t>
  </si>
  <si>
    <t>745000</t>
  </si>
  <si>
    <t>Contract Maint/Eq Repair</t>
  </si>
  <si>
    <t>745500</t>
  </si>
  <si>
    <t>Technology Services</t>
  </si>
  <si>
    <t>746000</t>
  </si>
  <si>
    <t>Const Maint/Repair-Bldg</t>
  </si>
  <si>
    <t>747000</t>
  </si>
  <si>
    <t>Software Purch/Lease</t>
  </si>
  <si>
    <t>752000</t>
  </si>
  <si>
    <t>Marketing - Advertising</t>
  </si>
  <si>
    <t>760000</t>
  </si>
  <si>
    <t>Telephone/Pagers/Modems</t>
  </si>
  <si>
    <t>763000</t>
  </si>
  <si>
    <t>Data Communication Lines</t>
  </si>
  <si>
    <t>764000</t>
  </si>
  <si>
    <t>Electricity</t>
  </si>
  <si>
    <t>765000</t>
  </si>
  <si>
    <t>Voice Communication Line</t>
  </si>
  <si>
    <t>766000</t>
  </si>
  <si>
    <t>Water &amp; Sanitation</t>
  </si>
  <si>
    <t>768000</t>
  </si>
  <si>
    <t>Postage</t>
  </si>
  <si>
    <t>769000</t>
  </si>
  <si>
    <t>Permits/Licenses/Fees</t>
  </si>
  <si>
    <t>770000</t>
  </si>
  <si>
    <t>Risk Management Charges</t>
  </si>
  <si>
    <t>770800</t>
  </si>
  <si>
    <t>Unemployment Comp Insur</t>
  </si>
  <si>
    <t>775000</t>
  </si>
  <si>
    <t>Community Relations</t>
  </si>
  <si>
    <t>781000</t>
  </si>
  <si>
    <t>Lease Purch-Other-Principal</t>
  </si>
  <si>
    <t>%,V781001</t>
  </si>
  <si>
    <t>781001</t>
  </si>
  <si>
    <t>Principal-Refinance</t>
  </si>
  <si>
    <t>781500</t>
  </si>
  <si>
    <t>Lease Purch-Other-Interest</t>
  </si>
  <si>
    <t>950000</t>
  </si>
  <si>
    <t>801000</t>
  </si>
  <si>
    <t>Contingency</t>
  </si>
  <si>
    <t>%,V805000</t>
  </si>
  <si>
    <t>805000</t>
  </si>
  <si>
    <t>Materials/Supplies-Other</t>
  </si>
  <si>
    <t>806000</t>
  </si>
  <si>
    <t>Materials/Supplies Resale</t>
  </si>
  <si>
    <t>810000</t>
  </si>
  <si>
    <t>Office Material/Supplies</t>
  </si>
  <si>
    <t>810001</t>
  </si>
  <si>
    <t>Office Equipment - Under $5K</t>
  </si>
  <si>
    <t>812000</t>
  </si>
  <si>
    <t>Clinic Supplies/Materials</t>
  </si>
  <si>
    <t>814000</t>
  </si>
  <si>
    <t>Custodial Supplies</t>
  </si>
  <si>
    <t>820000</t>
  </si>
  <si>
    <t>Instructional Material/Supply</t>
  </si>
  <si>
    <t>820001</t>
  </si>
  <si>
    <t>Instructional Equip-Under $5K</t>
  </si>
  <si>
    <t>822000</t>
  </si>
  <si>
    <t>Textbooks</t>
  </si>
  <si>
    <t>823000</t>
  </si>
  <si>
    <t>Copier Usage</t>
  </si>
  <si>
    <t>824000</t>
  </si>
  <si>
    <t>Testing Materials</t>
  </si>
  <si>
    <t>826000</t>
  </si>
  <si>
    <t>Graduation Materials</t>
  </si>
  <si>
    <t>840000</t>
  </si>
  <si>
    <t>Maint Materials/Supplies</t>
  </si>
  <si>
    <t>852000</t>
  </si>
  <si>
    <t>Vehicle Fuel Expense</t>
  </si>
  <si>
    <t>870000</t>
  </si>
  <si>
    <t>Library Materials</t>
  </si>
  <si>
    <t>%,V910000</t>
  </si>
  <si>
    <t>910000</t>
  </si>
  <si>
    <t>Office Equipment</t>
  </si>
  <si>
    <t>930000</t>
  </si>
  <si>
    <t>Building Improvements</t>
  </si>
  <si>
    <t>CA020</t>
  </si>
  <si>
    <t>CC020</t>
  </si>
  <si>
    <t>GF020</t>
  </si>
  <si>
    <t>GS020</t>
  </si>
  <si>
    <t>Charter School Campus Activity</t>
  </si>
  <si>
    <t>Charter School Child Care Fund</t>
  </si>
  <si>
    <t>Charter School General Fund</t>
  </si>
  <si>
    <t>Charter School Grant Fund</t>
  </si>
  <si>
    <t>CR020</t>
  </si>
  <si>
    <t>DS020</t>
  </si>
  <si>
    <t>Charter School Capital Reserve</t>
  </si>
  <si>
    <t>Charter School Debt Service</t>
  </si>
  <si>
    <t>5JAOPP</t>
  </si>
  <si>
    <t>Charter Schools</t>
  </si>
  <si>
    <t>Jefferson Academy</t>
  </si>
  <si>
    <t>JEFF_ACADEMY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</si>
</sst>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4"/>
      <color indexed="58"/>
      <name val="Arial"/>
      <family val="2"/>
    </font>
    <font>
      <sz val="10"/>
      <color indexed="5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0" borderId="0" applyFill="0" applyBorder="0" applyAlignment="0" applyProtection="0"/>
  </cellStyleXfs>
  <cellXfs count="55">
    <xf numFmtId="0" fontId="0" fillId="0" borderId="0" xfId="0"/>
    <xf numFmtId="43" fontId="2" fillId="0" borderId="0" xfId="1" applyFont="1"/>
    <xf numFmtId="43" fontId="2" fillId="0" borderId="0" xfId="1" applyFont="1" applyFill="1"/>
    <xf numFmtId="43" fontId="5" fillId="0" borderId="0" xfId="1" applyFont="1"/>
    <xf numFmtId="43" fontId="5" fillId="0" borderId="0" xfId="1" applyFont="1" applyFill="1"/>
    <xf numFmtId="43" fontId="5" fillId="0" borderId="1" xfId="1" applyFont="1" applyFill="1" applyBorder="1"/>
    <xf numFmtId="43" fontId="5" fillId="0" borderId="2" xfId="1" applyFont="1" applyFill="1" applyBorder="1"/>
    <xf numFmtId="43" fontId="5" fillId="0" borderId="0" xfId="1" applyFont="1" applyFill="1" applyBorder="1"/>
    <xf numFmtId="43" fontId="5" fillId="0" borderId="3" xfId="1" applyFont="1" applyFill="1" applyBorder="1"/>
    <xf numFmtId="43" fontId="5" fillId="0" borderId="4" xfId="1" applyFont="1" applyFill="1" applyBorder="1"/>
    <xf numFmtId="43" fontId="5" fillId="0" borderId="0" xfId="1" applyFont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1" xfId="1" applyFont="1" applyBorder="1"/>
    <xf numFmtId="43" fontId="5" fillId="2" borderId="0" xfId="1" applyFont="1" applyFill="1" applyAlignment="1">
      <alignment horizontal="center" wrapText="1"/>
    </xf>
    <xf numFmtId="43" fontId="2" fillId="2" borderId="0" xfId="1" applyFont="1" applyFill="1" applyAlignment="1">
      <alignment horizontal="center" wrapText="1"/>
    </xf>
    <xf numFmtId="43" fontId="2" fillId="2" borderId="0" xfId="1" applyFont="1" applyFill="1" applyAlignment="1">
      <alignment horizontal="left" wrapText="1"/>
    </xf>
    <xf numFmtId="43" fontId="5" fillId="3" borderId="0" xfId="1" applyFont="1" applyFill="1"/>
    <xf numFmtId="43" fontId="2" fillId="3" borderId="0" xfId="1" applyFont="1" applyFill="1" applyAlignment="1">
      <alignment horizontal="left"/>
    </xf>
    <xf numFmtId="4" fontId="6" fillId="3" borderId="0" xfId="1" applyNumberFormat="1" applyFont="1" applyFill="1" applyAlignment="1">
      <alignment horizontal="center"/>
    </xf>
    <xf numFmtId="4" fontId="4" fillId="3" borderId="0" xfId="3" applyFont="1" applyFill="1"/>
    <xf numFmtId="4" fontId="3" fillId="3" borderId="0" xfId="1" applyNumberFormat="1" applyFont="1" applyFill="1" applyAlignment="1"/>
    <xf numFmtId="4" fontId="7" fillId="3" borderId="0" xfId="1" applyNumberFormat="1" applyFont="1" applyFill="1" applyAlignment="1">
      <alignment horizontal="center"/>
    </xf>
    <xf numFmtId="4" fontId="3" fillId="3" borderId="0" xfId="1" applyNumberFormat="1" applyFont="1" applyFill="1" applyAlignment="1">
      <alignment horizontal="right"/>
    </xf>
    <xf numFmtId="4" fontId="5" fillId="3" borderId="0" xfId="1" applyNumberFormat="1" applyFont="1" applyFill="1" applyAlignment="1">
      <alignment horizontal="center"/>
    </xf>
    <xf numFmtId="43" fontId="2" fillId="3" borderId="0" xfId="1" applyFont="1" applyFill="1" applyAlignment="1">
      <alignment horizontal="right"/>
    </xf>
    <xf numFmtId="43" fontId="5" fillId="3" borderId="0" xfId="1" applyFont="1" applyFill="1" applyAlignment="1">
      <alignment horizontal="center"/>
    </xf>
    <xf numFmtId="4" fontId="5" fillId="3" borderId="0" xfId="1" applyNumberFormat="1" applyFont="1" applyFill="1" applyAlignment="1">
      <alignment horizontal="right"/>
    </xf>
    <xf numFmtId="43" fontId="5" fillId="3" borderId="0" xfId="1" applyFont="1" applyFill="1" applyAlignment="1">
      <alignment horizontal="left"/>
    </xf>
    <xf numFmtId="43" fontId="5" fillId="0" borderId="0" xfId="1" applyFont="1" applyFill="1" applyAlignment="1">
      <alignment horizontal="center" wrapText="1"/>
    </xf>
    <xf numFmtId="4" fontId="0" fillId="0" borderId="0" xfId="1" applyNumberFormat="1" applyFont="1" applyFill="1"/>
    <xf numFmtId="9" fontId="0" fillId="0" borderId="1" xfId="2" applyFont="1" applyFill="1" applyBorder="1" applyAlignment="1">
      <alignment horizontal="center"/>
    </xf>
    <xf numFmtId="43" fontId="0" fillId="0" borderId="0" xfId="1" applyFont="1" applyFill="1"/>
    <xf numFmtId="43" fontId="6" fillId="3" borderId="0" xfId="1" applyFont="1" applyFill="1" applyAlignment="1">
      <alignment horizontal="center"/>
    </xf>
    <xf numFmtId="43" fontId="3" fillId="3" borderId="0" xfId="1" applyFont="1" applyFill="1" applyAlignment="1"/>
    <xf numFmtId="43" fontId="3" fillId="3" borderId="0" xfId="1" applyFont="1" applyFill="1" applyAlignment="1">
      <alignment horizontal="right"/>
    </xf>
    <xf numFmtId="9" fontId="5" fillId="0" borderId="0" xfId="2" applyFont="1" applyAlignment="1">
      <alignment horizontal="center"/>
    </xf>
    <xf numFmtId="9" fontId="5" fillId="3" borderId="0" xfId="2" applyFont="1" applyFill="1" applyAlignment="1">
      <alignment horizontal="center"/>
    </xf>
    <xf numFmtId="9" fontId="2" fillId="2" borderId="0" xfId="2" applyFont="1" applyFill="1" applyAlignment="1">
      <alignment horizontal="center" wrapText="1"/>
    </xf>
    <xf numFmtId="9" fontId="5" fillId="0" borderId="0" xfId="2" applyFont="1" applyFill="1" applyBorder="1" applyAlignment="1">
      <alignment horizontal="center"/>
    </xf>
    <xf numFmtId="9" fontId="5" fillId="0" borderId="0" xfId="2" applyFont="1" applyFill="1" applyAlignment="1">
      <alignment horizontal="center"/>
    </xf>
    <xf numFmtId="9" fontId="5" fillId="0" borderId="2" xfId="2" applyFont="1" applyFill="1" applyBorder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43" fontId="5" fillId="0" borderId="5" xfId="1" applyFont="1" applyBorder="1"/>
    <xf numFmtId="4" fontId="3" fillId="3" borderId="0" xfId="1" applyNumberFormat="1" applyFont="1" applyFill="1" applyAlignment="1">
      <alignment horizontal="left"/>
    </xf>
    <xf numFmtId="43" fontId="5" fillId="4" borderId="0" xfId="1" applyFont="1" applyFill="1" applyAlignment="1">
      <alignment horizontal="center"/>
    </xf>
    <xf numFmtId="43" fontId="2" fillId="4" borderId="0" xfId="1" applyFont="1" applyFill="1"/>
    <xf numFmtId="43" fontId="5" fillId="4" borderId="0" xfId="1" applyFont="1" applyFill="1"/>
    <xf numFmtId="9" fontId="5" fillId="4" borderId="0" xfId="2" applyFont="1" applyFill="1" applyAlignment="1">
      <alignment horizontal="center"/>
    </xf>
    <xf numFmtId="164" fontId="2" fillId="3" borderId="0" xfId="1" applyNumberFormat="1" applyFont="1" applyFill="1" applyAlignment="1">
      <alignment horizontal="left"/>
    </xf>
    <xf numFmtId="43" fontId="5" fillId="3" borderId="0" xfId="1" quotePrefix="1" applyFont="1" applyFill="1"/>
    <xf numFmtId="43" fontId="2" fillId="3" borderId="0" xfId="1" quotePrefix="1" applyFont="1" applyFill="1" applyAlignment="1">
      <alignment horizontal="left"/>
    </xf>
    <xf numFmtId="14" fontId="5" fillId="3" borderId="0" xfId="1" applyNumberFormat="1" applyFont="1" applyFill="1"/>
    <xf numFmtId="4" fontId="5" fillId="3" borderId="0" xfId="1" quotePrefix="1" applyNumberFormat="1" applyFont="1" applyFill="1" applyAlignment="1">
      <alignment horizontal="left"/>
    </xf>
    <xf numFmtId="4" fontId="5" fillId="3" borderId="0" xfId="1" quotePrefix="1" applyNumberFormat="1" applyFont="1" applyFill="1"/>
  </cellXfs>
  <cellStyles count="4">
    <cellStyle name="Comma" xfId="1" builtinId="3"/>
    <cellStyle name="Normal" xfId="0" builtinId="0"/>
    <cellStyle name="Percent" xfId="2" builtinId="5"/>
    <cellStyle name="PSDetail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9525</xdr:colOff>
      <xdr:row>1</xdr:row>
      <xdr:rowOff>219075</xdr:rowOff>
    </xdr:from>
    <xdr:to>
      <xdr:col>101</xdr:col>
      <xdr:colOff>104774</xdr:colOff>
      <xdr:row>4</xdr:row>
      <xdr:rowOff>142875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1450" y="219075"/>
          <a:ext cx="1457325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D143"/>
  <sheetViews>
    <sheetView tabSelected="1" topLeftCell="B2" zoomScale="75" workbookViewId="0">
      <selection activeCell="CY140" sqref="CY140"/>
    </sheetView>
  </sheetViews>
  <sheetFormatPr baseColWidth="10" defaultColWidth="9.1640625" defaultRowHeight="13" outlineLevelRow="1" outlineLevelCol="1" x14ac:dyDescent="0.15"/>
  <cols>
    <col min="1" max="1" width="9.1640625" style="3" hidden="1" customWidth="1"/>
    <col min="2" max="2" width="18.33203125" style="10" customWidth="1"/>
    <col min="3" max="3" width="36.5" style="3" customWidth="1"/>
    <col min="4" max="7" width="19.5" style="3" hidden="1" customWidth="1" outlineLevel="1"/>
    <col min="8" max="8" width="0.5" style="3" customWidth="1" collapsed="1"/>
    <col min="9" max="10" width="19.5" style="3" hidden="1" customWidth="1" outlineLevel="1"/>
    <col min="11" max="11" width="0.1640625" style="3" customWidth="1" collapsed="1"/>
    <col min="12" max="13" width="0.1640625" style="3" customWidth="1"/>
    <col min="14" max="14" width="0.83203125" style="3" customWidth="1"/>
    <col min="15" max="16" width="0.1640625" style="3" customWidth="1"/>
    <col min="17" max="17" width="19.5" style="3" customWidth="1"/>
    <col min="18" max="18" width="0.83203125" style="3" customWidth="1"/>
    <col min="19" max="89" width="19.5" style="3" hidden="1" customWidth="1" outlineLevel="1"/>
    <col min="90" max="90" width="19.5" style="3" customWidth="1" collapsed="1"/>
    <col min="91" max="91" width="0.83203125" style="3" customWidth="1"/>
    <col min="92" max="95" width="19.5" style="3" customWidth="1" outlineLevel="1"/>
    <col min="96" max="96" width="19.5" style="3" customWidth="1"/>
    <col min="97" max="97" width="0.83203125" style="3" customWidth="1"/>
    <col min="98" max="99" width="19.5" style="3" hidden="1" customWidth="1" outlineLevel="1"/>
    <col min="100" max="100" width="19.5" style="3" customWidth="1" collapsed="1"/>
    <col min="101" max="101" width="0.83203125" style="3" customWidth="1"/>
    <col min="102" max="102" width="19.5" style="3" customWidth="1"/>
    <col min="103" max="103" width="19.5" style="35" customWidth="1"/>
    <col min="104" max="104" width="19.5" style="35" hidden="1" customWidth="1"/>
    <col min="105" max="108" width="0" style="3" hidden="1" customWidth="1"/>
    <col min="109" max="16384" width="9.1640625" style="3"/>
  </cols>
  <sheetData>
    <row r="1" spans="1:108" hidden="1" x14ac:dyDescent="0.15">
      <c r="A1" s="3" t="s">
        <v>0</v>
      </c>
      <c r="B1" s="10" t="s">
        <v>10</v>
      </c>
      <c r="C1" s="3" t="s">
        <v>1</v>
      </c>
      <c r="D1" s="3" t="s">
        <v>51</v>
      </c>
      <c r="E1" s="3" t="s">
        <v>52</v>
      </c>
      <c r="F1" s="3" t="s">
        <v>53</v>
      </c>
      <c r="G1" s="3" t="s">
        <v>54</v>
      </c>
      <c r="H1" s="3" t="s">
        <v>39</v>
      </c>
      <c r="I1" s="3" t="s">
        <v>55</v>
      </c>
      <c r="J1" s="3" t="s">
        <v>56</v>
      </c>
      <c r="K1" s="3" t="s">
        <v>29</v>
      </c>
      <c r="M1" s="3" t="s">
        <v>35</v>
      </c>
      <c r="O1" s="29" t="s">
        <v>41</v>
      </c>
      <c r="P1" s="29" t="s">
        <v>42</v>
      </c>
      <c r="Q1" s="31" t="s">
        <v>2</v>
      </c>
      <c r="R1" s="29"/>
      <c r="S1" s="3" t="s">
        <v>57</v>
      </c>
      <c r="T1" s="3" t="s">
        <v>58</v>
      </c>
      <c r="U1" s="3" t="s">
        <v>59</v>
      </c>
      <c r="V1" s="3" t="s">
        <v>60</v>
      </c>
      <c r="W1" s="3" t="s">
        <v>61</v>
      </c>
      <c r="X1" s="3" t="s">
        <v>62</v>
      </c>
      <c r="Y1" s="3" t="s">
        <v>63</v>
      </c>
      <c r="Z1" s="3" t="s">
        <v>64</v>
      </c>
      <c r="AA1" s="3" t="s">
        <v>65</v>
      </c>
      <c r="AB1" s="3" t="s">
        <v>66</v>
      </c>
      <c r="AC1" s="3" t="s">
        <v>67</v>
      </c>
      <c r="AD1" s="3" t="s">
        <v>68</v>
      </c>
      <c r="AE1" s="3" t="s">
        <v>69</v>
      </c>
      <c r="AF1" s="3" t="s">
        <v>70</v>
      </c>
      <c r="AG1" s="3" t="s">
        <v>71</v>
      </c>
      <c r="AH1" s="3" t="s">
        <v>72</v>
      </c>
      <c r="AI1" s="3" t="s">
        <v>73</v>
      </c>
      <c r="AJ1" s="3" t="s">
        <v>74</v>
      </c>
      <c r="AK1" s="3" t="s">
        <v>75</v>
      </c>
      <c r="AL1" s="3" t="s">
        <v>76</v>
      </c>
      <c r="AM1" s="3" t="s">
        <v>77</v>
      </c>
      <c r="AN1" s="3" t="s">
        <v>78</v>
      </c>
      <c r="AO1" s="3" t="s">
        <v>79</v>
      </c>
      <c r="AP1" s="3" t="s">
        <v>80</v>
      </c>
      <c r="AQ1" s="3" t="s">
        <v>81</v>
      </c>
      <c r="AR1" s="3" t="s">
        <v>82</v>
      </c>
      <c r="AS1" s="3" t="s">
        <v>83</v>
      </c>
      <c r="AT1" s="3" t="s">
        <v>84</v>
      </c>
      <c r="AU1" s="3" t="s">
        <v>85</v>
      </c>
      <c r="AV1" s="3" t="s">
        <v>86</v>
      </c>
      <c r="AW1" s="3" t="s">
        <v>87</v>
      </c>
      <c r="AX1" s="3" t="s">
        <v>88</v>
      </c>
      <c r="AY1" s="3" t="s">
        <v>89</v>
      </c>
      <c r="AZ1" s="3" t="s">
        <v>90</v>
      </c>
      <c r="BA1" s="3" t="s">
        <v>91</v>
      </c>
      <c r="BB1" s="3" t="s">
        <v>92</v>
      </c>
      <c r="BC1" s="3" t="s">
        <v>93</v>
      </c>
      <c r="BD1" s="3" t="s">
        <v>94</v>
      </c>
      <c r="BE1" s="3" t="s">
        <v>95</v>
      </c>
      <c r="BF1" s="3" t="s">
        <v>96</v>
      </c>
      <c r="BG1" s="3" t="s">
        <v>97</v>
      </c>
      <c r="BH1" s="3" t="s">
        <v>98</v>
      </c>
      <c r="BI1" s="3" t="s">
        <v>99</v>
      </c>
      <c r="BJ1" s="3" t="s">
        <v>100</v>
      </c>
      <c r="BK1" s="3" t="s">
        <v>101</v>
      </c>
      <c r="BL1" s="3" t="s">
        <v>102</v>
      </c>
      <c r="BM1" s="3" t="s">
        <v>103</v>
      </c>
      <c r="BN1" s="3" t="s">
        <v>104</v>
      </c>
      <c r="BO1" s="3" t="s">
        <v>105</v>
      </c>
      <c r="BP1" s="3" t="s">
        <v>106</v>
      </c>
      <c r="BQ1" s="3" t="s">
        <v>107</v>
      </c>
      <c r="BR1" s="3" t="s">
        <v>108</v>
      </c>
      <c r="BS1" s="3" t="s">
        <v>109</v>
      </c>
      <c r="BT1" s="3" t="s">
        <v>110</v>
      </c>
      <c r="BU1" s="3" t="s">
        <v>111</v>
      </c>
      <c r="BV1" s="3" t="s">
        <v>112</v>
      </c>
      <c r="BW1" s="3" t="s">
        <v>113</v>
      </c>
      <c r="BX1" s="3" t="s">
        <v>114</v>
      </c>
      <c r="BY1" s="3" t="s">
        <v>115</v>
      </c>
      <c r="BZ1" s="3" t="s">
        <v>116</v>
      </c>
      <c r="CA1" s="3" t="s">
        <v>117</v>
      </c>
      <c r="CB1" s="3" t="s">
        <v>118</v>
      </c>
      <c r="CC1" s="3" t="s">
        <v>119</v>
      </c>
      <c r="CD1" s="3" t="s">
        <v>120</v>
      </c>
      <c r="CE1" s="3" t="s">
        <v>121</v>
      </c>
      <c r="CF1" s="3" t="s">
        <v>122</v>
      </c>
      <c r="CG1" s="3" t="s">
        <v>123</v>
      </c>
      <c r="CH1" s="3" t="s">
        <v>124</v>
      </c>
      <c r="CI1" s="3" t="s">
        <v>125</v>
      </c>
      <c r="CJ1" s="3" t="s">
        <v>126</v>
      </c>
      <c r="CK1" s="3" t="s">
        <v>127</v>
      </c>
      <c r="CL1" s="29" t="s">
        <v>43</v>
      </c>
      <c r="CN1" s="3" t="s">
        <v>51</v>
      </c>
      <c r="CO1" s="3" t="s">
        <v>52</v>
      </c>
      <c r="CP1" s="3" t="s">
        <v>53</v>
      </c>
      <c r="CQ1" s="3" t="s">
        <v>54</v>
      </c>
      <c r="CR1" s="3" t="s">
        <v>40</v>
      </c>
      <c r="CT1" s="3" t="s">
        <v>55</v>
      </c>
      <c r="CU1" s="3" t="s">
        <v>56</v>
      </c>
      <c r="CV1" s="3" t="s">
        <v>32</v>
      </c>
      <c r="CX1" s="3" t="s">
        <v>34</v>
      </c>
      <c r="CY1" s="35" t="s">
        <v>2</v>
      </c>
    </row>
    <row r="2" spans="1:108" s="4" customFormat="1" ht="18" x14ac:dyDescent="0.2">
      <c r="A2" s="16"/>
      <c r="B2" s="44" t="s">
        <v>3</v>
      </c>
      <c r="C2" s="18"/>
      <c r="D2" s="16"/>
      <c r="E2" s="16"/>
      <c r="F2" s="16"/>
      <c r="G2" s="16"/>
      <c r="H2" s="18"/>
      <c r="I2" s="16"/>
      <c r="J2" s="16"/>
      <c r="K2" s="18"/>
      <c r="L2" s="18"/>
      <c r="M2" s="18"/>
      <c r="N2" s="18"/>
      <c r="O2" s="18"/>
      <c r="P2" s="18"/>
      <c r="Q2" s="32"/>
      <c r="R2" s="18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8"/>
      <c r="CM2" s="18"/>
      <c r="CN2" s="16"/>
      <c r="CO2" s="16"/>
      <c r="CP2" s="16"/>
      <c r="CQ2" s="16"/>
      <c r="CR2" s="18"/>
      <c r="CS2" s="18"/>
      <c r="CT2" s="16"/>
      <c r="CU2" s="16"/>
      <c r="CV2" s="18"/>
      <c r="CW2" s="16"/>
      <c r="CX2" s="16"/>
      <c r="CY2" s="36"/>
      <c r="CZ2" s="36"/>
      <c r="DA2" s="16"/>
      <c r="DB2" s="19" t="s">
        <v>0</v>
      </c>
      <c r="DC2" s="50" t="s">
        <v>353</v>
      </c>
      <c r="DD2" s="16"/>
    </row>
    <row r="3" spans="1:108" s="4" customFormat="1" x14ac:dyDescent="0.15">
      <c r="A3" s="16"/>
      <c r="B3" s="51" t="s">
        <v>354</v>
      </c>
      <c r="C3" s="20"/>
      <c r="D3" s="16"/>
      <c r="E3" s="16"/>
      <c r="F3" s="16"/>
      <c r="G3" s="16"/>
      <c r="H3" s="20"/>
      <c r="I3" s="16"/>
      <c r="J3" s="16"/>
      <c r="K3" s="20"/>
      <c r="L3" s="20"/>
      <c r="M3" s="20"/>
      <c r="N3" s="20"/>
      <c r="O3" s="20"/>
      <c r="P3" s="20"/>
      <c r="Q3" s="33"/>
      <c r="R3" s="20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20"/>
      <c r="CM3" s="20"/>
      <c r="CN3" s="16"/>
      <c r="CO3" s="16"/>
      <c r="CP3" s="16"/>
      <c r="CQ3" s="16"/>
      <c r="CR3" s="20"/>
      <c r="CS3" s="20"/>
      <c r="CT3" s="16"/>
      <c r="CU3" s="16"/>
      <c r="CV3" s="21"/>
      <c r="CW3" s="16"/>
      <c r="CX3" s="16"/>
      <c r="CY3" s="36"/>
      <c r="CZ3" s="36"/>
      <c r="DA3" s="16"/>
      <c r="DB3" s="16"/>
      <c r="DC3" s="16"/>
      <c r="DD3" s="16"/>
    </row>
    <row r="4" spans="1:108" s="4" customFormat="1" x14ac:dyDescent="0.15">
      <c r="A4" s="16"/>
      <c r="B4" s="51" t="s">
        <v>355</v>
      </c>
      <c r="C4" s="20"/>
      <c r="D4" s="16"/>
      <c r="E4" s="16"/>
      <c r="F4" s="16"/>
      <c r="G4" s="16"/>
      <c r="H4" s="20"/>
      <c r="I4" s="16"/>
      <c r="J4" s="16"/>
      <c r="K4" s="22"/>
      <c r="L4" s="22"/>
      <c r="M4" s="22"/>
      <c r="N4" s="22"/>
      <c r="O4" s="22"/>
      <c r="P4" s="22"/>
      <c r="Q4" s="34"/>
      <c r="R4" s="22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22"/>
      <c r="CM4" s="22"/>
      <c r="CN4" s="16"/>
      <c r="CO4" s="16"/>
      <c r="CP4" s="16"/>
      <c r="CQ4" s="16"/>
      <c r="CR4" s="22"/>
      <c r="CS4" s="20"/>
      <c r="CT4" s="16"/>
      <c r="CU4" s="16"/>
      <c r="CV4" s="23"/>
      <c r="CW4" s="16"/>
      <c r="CX4" s="16"/>
      <c r="CY4" s="36"/>
      <c r="CZ4" s="36"/>
      <c r="DA4" s="16"/>
      <c r="DB4" s="16"/>
      <c r="DC4" s="52">
        <v>44377</v>
      </c>
      <c r="DD4" s="16"/>
    </row>
    <row r="5" spans="1:108" s="4" customFormat="1" x14ac:dyDescent="0.15">
      <c r="A5" s="16"/>
      <c r="B5" s="17" t="str">
        <f>"Report ID:  "&amp;DC2</f>
        <v>Report ID:  5JAOPP</v>
      </c>
      <c r="C5" s="25"/>
      <c r="D5" s="16"/>
      <c r="E5" s="16"/>
      <c r="F5" s="16"/>
      <c r="G5" s="16"/>
      <c r="H5" s="20"/>
      <c r="I5" s="16"/>
      <c r="J5" s="16"/>
      <c r="K5" s="24"/>
      <c r="L5" s="24"/>
      <c r="M5" s="24"/>
      <c r="N5" s="24"/>
      <c r="O5" s="24"/>
      <c r="P5" s="24"/>
      <c r="Q5" s="24"/>
      <c r="R5" s="24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24"/>
      <c r="CM5" s="24"/>
      <c r="CN5" s="16"/>
      <c r="CO5" s="16"/>
      <c r="CP5" s="16"/>
      <c r="CQ5" s="16"/>
      <c r="CR5" s="24"/>
      <c r="CS5" s="25"/>
      <c r="CT5" s="16"/>
      <c r="CU5" s="16"/>
      <c r="CV5" s="25"/>
      <c r="CW5" s="16"/>
      <c r="CX5" s="16"/>
      <c r="CY5" s="36"/>
      <c r="CZ5" s="36"/>
      <c r="DA5" s="16"/>
      <c r="DB5" s="53" t="s">
        <v>356</v>
      </c>
      <c r="DC5" s="26"/>
      <c r="DD5" s="16"/>
    </row>
    <row r="6" spans="1:108" s="4" customFormat="1" x14ac:dyDescent="0.15">
      <c r="A6" s="16"/>
      <c r="B6" s="17" t="s">
        <v>48</v>
      </c>
      <c r="C6" s="27"/>
      <c r="D6" s="16"/>
      <c r="E6" s="16"/>
      <c r="F6" s="16"/>
      <c r="G6" s="16"/>
      <c r="H6" s="27"/>
      <c r="I6" s="16"/>
      <c r="J6" s="16"/>
      <c r="K6" s="27"/>
      <c r="L6" s="27"/>
      <c r="M6" s="27"/>
      <c r="N6" s="27"/>
      <c r="O6" s="27"/>
      <c r="P6" s="27"/>
      <c r="Q6" s="27"/>
      <c r="R6" s="2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27"/>
      <c r="CM6" s="27"/>
      <c r="CN6" s="16"/>
      <c r="CO6" s="16"/>
      <c r="CP6" s="16"/>
      <c r="CQ6" s="16"/>
      <c r="CR6" s="27"/>
      <c r="CS6" s="27"/>
      <c r="CT6" s="16"/>
      <c r="CU6" s="16"/>
      <c r="CV6" s="27"/>
      <c r="CW6" s="16"/>
      <c r="CX6" s="16"/>
      <c r="CY6" s="36"/>
      <c r="CZ6" s="36"/>
      <c r="DA6" s="16"/>
      <c r="DB6" s="54" t="s">
        <v>355</v>
      </c>
      <c r="DC6" s="16"/>
      <c r="DD6" s="16"/>
    </row>
    <row r="7" spans="1:108" s="4" customFormat="1" x14ac:dyDescent="0.15">
      <c r="A7" s="16"/>
      <c r="B7" s="49">
        <v>44377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36"/>
      <c r="CZ7" s="36"/>
      <c r="DA7" s="16"/>
      <c r="DB7" s="16"/>
      <c r="DC7" s="16"/>
      <c r="DD7" s="16"/>
    </row>
    <row r="8" spans="1:108" s="28" customFormat="1" ht="24" customHeight="1" x14ac:dyDescent="0.15">
      <c r="A8" s="13" t="s">
        <v>28</v>
      </c>
      <c r="B8" s="14" t="s">
        <v>11</v>
      </c>
      <c r="C8" s="13"/>
      <c r="D8" s="13" t="s">
        <v>341</v>
      </c>
      <c r="E8" s="13" t="s">
        <v>342</v>
      </c>
      <c r="F8" s="13" t="s">
        <v>343</v>
      </c>
      <c r="G8" s="13" t="s">
        <v>344</v>
      </c>
      <c r="H8" s="14" t="s">
        <v>17</v>
      </c>
      <c r="I8" s="13" t="s">
        <v>349</v>
      </c>
      <c r="J8" s="13" t="s">
        <v>350</v>
      </c>
      <c r="K8" s="14" t="s">
        <v>17</v>
      </c>
      <c r="L8" s="14"/>
      <c r="M8" s="14" t="s">
        <v>17</v>
      </c>
      <c r="N8" s="14"/>
      <c r="O8" s="14"/>
      <c r="P8" s="14"/>
      <c r="Q8" s="14"/>
      <c r="R8" s="1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4"/>
      <c r="CM8" s="14"/>
      <c r="CN8" s="13" t="s">
        <v>341</v>
      </c>
      <c r="CO8" s="13" t="s">
        <v>342</v>
      </c>
      <c r="CP8" s="13" t="s">
        <v>343</v>
      </c>
      <c r="CQ8" s="13" t="s">
        <v>344</v>
      </c>
      <c r="CR8" s="14" t="s">
        <v>27</v>
      </c>
      <c r="CS8" s="13"/>
      <c r="CT8" s="13" t="s">
        <v>349</v>
      </c>
      <c r="CU8" s="13" t="s">
        <v>350</v>
      </c>
      <c r="CV8" s="14" t="s">
        <v>27</v>
      </c>
      <c r="CW8" s="13"/>
      <c r="CX8" s="14" t="s">
        <v>27</v>
      </c>
      <c r="CY8" s="37"/>
      <c r="CZ8" s="37"/>
      <c r="DA8" s="13"/>
      <c r="DB8" s="13"/>
      <c r="DC8" s="13"/>
      <c r="DD8" s="13"/>
    </row>
    <row r="9" spans="1:108" s="28" customFormat="1" ht="22.5" customHeight="1" x14ac:dyDescent="0.15">
      <c r="A9" s="13" t="s">
        <v>26</v>
      </c>
      <c r="B9" s="14" t="s">
        <v>4</v>
      </c>
      <c r="C9" s="15" t="s">
        <v>5</v>
      </c>
      <c r="D9" s="13" t="s">
        <v>345</v>
      </c>
      <c r="E9" s="13" t="s">
        <v>346</v>
      </c>
      <c r="F9" s="13" t="s">
        <v>347</v>
      </c>
      <c r="G9" s="13" t="s">
        <v>348</v>
      </c>
      <c r="H9" s="14" t="s">
        <v>30</v>
      </c>
      <c r="I9" s="13" t="s">
        <v>351</v>
      </c>
      <c r="J9" s="13" t="s">
        <v>352</v>
      </c>
      <c r="K9" s="14" t="s">
        <v>31</v>
      </c>
      <c r="L9" s="14"/>
      <c r="M9" s="14" t="s">
        <v>33</v>
      </c>
      <c r="N9" s="14"/>
      <c r="O9" s="14"/>
      <c r="P9" s="14"/>
      <c r="Q9" s="14" t="s">
        <v>36</v>
      </c>
      <c r="R9" s="14"/>
      <c r="S9" s="13" t="s">
        <v>183</v>
      </c>
      <c r="T9" s="13" t="s">
        <v>185</v>
      </c>
      <c r="U9" s="13" t="s">
        <v>187</v>
      </c>
      <c r="V9" s="13" t="s">
        <v>189</v>
      </c>
      <c r="W9" s="13" t="s">
        <v>191</v>
      </c>
      <c r="X9" s="13" t="s">
        <v>193</v>
      </c>
      <c r="Y9" s="13" t="s">
        <v>195</v>
      </c>
      <c r="Z9" s="13" t="s">
        <v>197</v>
      </c>
      <c r="AA9" s="13" t="s">
        <v>199</v>
      </c>
      <c r="AB9" s="13" t="s">
        <v>201</v>
      </c>
      <c r="AC9" s="13" t="s">
        <v>203</v>
      </c>
      <c r="AD9" s="13" t="s">
        <v>205</v>
      </c>
      <c r="AE9" s="13" t="s">
        <v>207</v>
      </c>
      <c r="AF9" s="13" t="s">
        <v>209</v>
      </c>
      <c r="AG9" s="13" t="s">
        <v>211</v>
      </c>
      <c r="AH9" s="13" t="s">
        <v>213</v>
      </c>
      <c r="AI9" s="13" t="s">
        <v>215</v>
      </c>
      <c r="AJ9" s="13" t="s">
        <v>217</v>
      </c>
      <c r="AK9" s="13" t="s">
        <v>219</v>
      </c>
      <c r="AL9" s="13" t="s">
        <v>224</v>
      </c>
      <c r="AM9" s="13" t="s">
        <v>226</v>
      </c>
      <c r="AN9" s="13" t="s">
        <v>231</v>
      </c>
      <c r="AO9" s="13" t="s">
        <v>233</v>
      </c>
      <c r="AP9" s="13" t="s">
        <v>235</v>
      </c>
      <c r="AQ9" s="13" t="s">
        <v>237</v>
      </c>
      <c r="AR9" s="13" t="s">
        <v>242</v>
      </c>
      <c r="AS9" s="13" t="s">
        <v>244</v>
      </c>
      <c r="AT9" s="13" t="s">
        <v>246</v>
      </c>
      <c r="AU9" s="13" t="s">
        <v>248</v>
      </c>
      <c r="AV9" s="13" t="s">
        <v>250</v>
      </c>
      <c r="AW9" s="13" t="s">
        <v>252</v>
      </c>
      <c r="AX9" s="13" t="s">
        <v>254</v>
      </c>
      <c r="AY9" s="13" t="s">
        <v>256</v>
      </c>
      <c r="AZ9" s="13" t="s">
        <v>258</v>
      </c>
      <c r="BA9" s="13" t="s">
        <v>260</v>
      </c>
      <c r="BB9" s="13" t="s">
        <v>262</v>
      </c>
      <c r="BC9" s="13" t="s">
        <v>264</v>
      </c>
      <c r="BD9" s="13" t="s">
        <v>266</v>
      </c>
      <c r="BE9" s="13" t="s">
        <v>268</v>
      </c>
      <c r="BF9" s="13" t="s">
        <v>270</v>
      </c>
      <c r="BG9" s="13" t="s">
        <v>272</v>
      </c>
      <c r="BH9" s="13" t="s">
        <v>274</v>
      </c>
      <c r="BI9" s="13" t="s">
        <v>276</v>
      </c>
      <c r="BJ9" s="13" t="s">
        <v>278</v>
      </c>
      <c r="BK9" s="13" t="s">
        <v>280</v>
      </c>
      <c r="BL9" s="13" t="s">
        <v>282</v>
      </c>
      <c r="BM9" s="13" t="s">
        <v>284</v>
      </c>
      <c r="BN9" s="13" t="s">
        <v>286</v>
      </c>
      <c r="BO9" s="13" t="s">
        <v>288</v>
      </c>
      <c r="BP9" s="13" t="s">
        <v>290</v>
      </c>
      <c r="BQ9" s="13" t="s">
        <v>292</v>
      </c>
      <c r="BR9" s="13" t="s">
        <v>294</v>
      </c>
      <c r="BS9" s="13" t="s">
        <v>296</v>
      </c>
      <c r="BT9" s="13" t="s">
        <v>301</v>
      </c>
      <c r="BU9" s="13" t="s">
        <v>304</v>
      </c>
      <c r="BV9" s="13" t="s">
        <v>309</v>
      </c>
      <c r="BW9" s="13" t="s">
        <v>311</v>
      </c>
      <c r="BX9" s="13" t="s">
        <v>313</v>
      </c>
      <c r="BY9" s="13" t="s">
        <v>315</v>
      </c>
      <c r="BZ9" s="13" t="s">
        <v>317</v>
      </c>
      <c r="CA9" s="13" t="s">
        <v>319</v>
      </c>
      <c r="CB9" s="13" t="s">
        <v>321</v>
      </c>
      <c r="CC9" s="13" t="s">
        <v>323</v>
      </c>
      <c r="CD9" s="13" t="s">
        <v>325</v>
      </c>
      <c r="CE9" s="13" t="s">
        <v>327</v>
      </c>
      <c r="CF9" s="13" t="s">
        <v>329</v>
      </c>
      <c r="CG9" s="13" t="s">
        <v>331</v>
      </c>
      <c r="CH9" s="13" t="s">
        <v>333</v>
      </c>
      <c r="CI9" s="13" t="s">
        <v>335</v>
      </c>
      <c r="CJ9" s="13" t="s">
        <v>340</v>
      </c>
      <c r="CK9" s="13" t="s">
        <v>163</v>
      </c>
      <c r="CL9" s="14" t="s">
        <v>37</v>
      </c>
      <c r="CM9" s="14"/>
      <c r="CN9" s="13" t="s">
        <v>345</v>
      </c>
      <c r="CO9" s="13" t="s">
        <v>346</v>
      </c>
      <c r="CP9" s="13" t="s">
        <v>347</v>
      </c>
      <c r="CQ9" s="13" t="s">
        <v>348</v>
      </c>
      <c r="CR9" s="14" t="s">
        <v>30</v>
      </c>
      <c r="CS9" s="15"/>
      <c r="CT9" s="13" t="s">
        <v>351</v>
      </c>
      <c r="CU9" s="13" t="s">
        <v>352</v>
      </c>
      <c r="CV9" s="14" t="s">
        <v>31</v>
      </c>
      <c r="CW9" s="13"/>
      <c r="CX9" s="14" t="s">
        <v>33</v>
      </c>
      <c r="CY9" s="37" t="s">
        <v>38</v>
      </c>
      <c r="CZ9" s="37"/>
      <c r="DA9" s="13"/>
      <c r="DB9" s="13"/>
      <c r="DC9" s="13"/>
      <c r="DD9" s="13"/>
    </row>
    <row r="11" spans="1:108" x14ac:dyDescent="0.15">
      <c r="A11" s="12"/>
      <c r="C11" s="1" t="s">
        <v>18</v>
      </c>
      <c r="D11" s="12"/>
      <c r="E11" s="12"/>
      <c r="F11" s="12"/>
      <c r="G11" s="12"/>
      <c r="H11" s="5">
        <v>4474776.08</v>
      </c>
      <c r="I11" s="12"/>
      <c r="J11" s="12"/>
      <c r="K11" s="5"/>
      <c r="L11" s="7"/>
      <c r="M11" s="5">
        <v>4474776.08</v>
      </c>
      <c r="N11" s="5"/>
      <c r="O11" s="5"/>
      <c r="P11" s="5"/>
      <c r="Q11" s="5"/>
      <c r="R11" s="5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5"/>
      <c r="CM11" s="7"/>
      <c r="CN11" s="12"/>
      <c r="CO11" s="12"/>
      <c r="CP11" s="12"/>
      <c r="CQ11" s="12"/>
      <c r="CR11" s="5">
        <v>5486443.3300000001</v>
      </c>
      <c r="CS11" s="1"/>
      <c r="CT11" s="12"/>
      <c r="CU11" s="12"/>
      <c r="CV11" s="5">
        <v>2238882.14</v>
      </c>
      <c r="CX11" s="5">
        <v>7725325.4699999997</v>
      </c>
      <c r="CY11" s="41"/>
      <c r="CZ11" s="38"/>
    </row>
    <row r="12" spans="1:108" x14ac:dyDescent="0.15">
      <c r="H12" s="7"/>
      <c r="K12" s="7"/>
      <c r="L12" s="7"/>
      <c r="M12" s="7"/>
      <c r="N12" s="7"/>
      <c r="O12" s="7"/>
      <c r="P12" s="7"/>
      <c r="Q12" s="7"/>
      <c r="R12" s="7"/>
      <c r="CL12" s="7"/>
      <c r="CM12" s="7"/>
      <c r="CR12" s="7"/>
      <c r="CV12" s="7"/>
    </row>
    <row r="13" spans="1:108" hidden="1" outlineLevel="1" x14ac:dyDescent="0.15">
      <c r="A13" s="3" t="s">
        <v>128</v>
      </c>
      <c r="B13" s="10" t="s">
        <v>129</v>
      </c>
      <c r="C13" s="3" t="s">
        <v>130</v>
      </c>
      <c r="D13" s="3">
        <v>0</v>
      </c>
      <c r="E13" s="3">
        <v>0</v>
      </c>
      <c r="F13" s="3">
        <v>7755.3600000000006</v>
      </c>
      <c r="G13" s="3">
        <v>0</v>
      </c>
      <c r="H13" s="3">
        <v>7755.3600000000006</v>
      </c>
      <c r="I13" s="3">
        <v>0</v>
      </c>
      <c r="J13" s="3">
        <v>0</v>
      </c>
      <c r="K13" s="3">
        <v>0</v>
      </c>
      <c r="M13" s="3">
        <v>7755.3600000000006</v>
      </c>
      <c r="O13" s="29">
        <v>-7500</v>
      </c>
      <c r="P13" s="29">
        <v>0</v>
      </c>
      <c r="Q13" s="31">
        <f t="shared" ref="Q13:Q30" si="0">-1*(O13+P13)</f>
        <v>7500</v>
      </c>
      <c r="R13" s="29"/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29">
        <v>0</v>
      </c>
      <c r="CN13" s="3">
        <v>0</v>
      </c>
      <c r="CO13" s="3">
        <v>0</v>
      </c>
      <c r="CP13" s="3">
        <v>9131.89</v>
      </c>
      <c r="CQ13" s="3">
        <v>0</v>
      </c>
      <c r="CR13" s="3">
        <v>9131.89</v>
      </c>
      <c r="CT13" s="3">
        <v>0</v>
      </c>
      <c r="CU13" s="3">
        <v>0</v>
      </c>
      <c r="CV13" s="3">
        <v>0</v>
      </c>
      <c r="CX13" s="3">
        <v>9131.89</v>
      </c>
      <c r="CY13" s="35">
        <f t="shared" ref="CY13:CY30" si="1">IF(Q13=0,"n/a",CX13/(Q13))</f>
        <v>1.2175853333333333</v>
      </c>
    </row>
    <row r="14" spans="1:108" hidden="1" outlineLevel="1" x14ac:dyDescent="0.15">
      <c r="A14" s="3" t="s">
        <v>131</v>
      </c>
      <c r="B14" s="10" t="s">
        <v>132</v>
      </c>
      <c r="C14" s="3" t="s">
        <v>133</v>
      </c>
      <c r="D14" s="3">
        <v>0</v>
      </c>
      <c r="E14" s="3">
        <v>0</v>
      </c>
      <c r="F14" s="3">
        <v>28531.5</v>
      </c>
      <c r="G14" s="3">
        <v>0</v>
      </c>
      <c r="H14" s="3">
        <v>28531.5</v>
      </c>
      <c r="I14" s="3">
        <v>0</v>
      </c>
      <c r="J14" s="3">
        <v>0</v>
      </c>
      <c r="K14" s="3">
        <v>0</v>
      </c>
      <c r="M14" s="3">
        <v>28531.5</v>
      </c>
      <c r="O14" s="29">
        <v>-30000</v>
      </c>
      <c r="P14" s="29">
        <v>0</v>
      </c>
      <c r="Q14" s="31">
        <f t="shared" si="0"/>
        <v>30000</v>
      </c>
      <c r="R14" s="29"/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29">
        <v>0</v>
      </c>
      <c r="CN14" s="3">
        <v>0</v>
      </c>
      <c r="CO14" s="3">
        <v>0</v>
      </c>
      <c r="CP14" s="3">
        <v>22475</v>
      </c>
      <c r="CQ14" s="3">
        <v>0</v>
      </c>
      <c r="CR14" s="3">
        <v>22475</v>
      </c>
      <c r="CT14" s="3">
        <v>0</v>
      </c>
      <c r="CU14" s="3">
        <v>0</v>
      </c>
      <c r="CV14" s="3">
        <v>0</v>
      </c>
      <c r="CX14" s="3">
        <v>22475</v>
      </c>
      <c r="CY14" s="35">
        <f t="shared" si="1"/>
        <v>0.74916666666666665</v>
      </c>
    </row>
    <row r="15" spans="1:108" hidden="1" outlineLevel="1" x14ac:dyDescent="0.15">
      <c r="A15" s="3" t="s">
        <v>134</v>
      </c>
      <c r="B15" s="10" t="s">
        <v>135</v>
      </c>
      <c r="C15" s="3" t="s">
        <v>136</v>
      </c>
      <c r="D15" s="3">
        <v>0</v>
      </c>
      <c r="E15" s="3">
        <v>0</v>
      </c>
      <c r="F15" s="3">
        <v>3206940.66</v>
      </c>
      <c r="G15" s="3">
        <v>0</v>
      </c>
      <c r="H15" s="3">
        <v>3206940.66</v>
      </c>
      <c r="I15" s="3">
        <v>0</v>
      </c>
      <c r="J15" s="3">
        <v>0</v>
      </c>
      <c r="K15" s="3">
        <v>0</v>
      </c>
      <c r="M15" s="3">
        <v>3206940.66</v>
      </c>
      <c r="O15" s="29">
        <v>-3388575</v>
      </c>
      <c r="P15" s="29">
        <v>0</v>
      </c>
      <c r="Q15" s="31">
        <f t="shared" si="0"/>
        <v>3388575</v>
      </c>
      <c r="R15" s="29"/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29">
        <v>0</v>
      </c>
      <c r="CN15" s="3">
        <v>0</v>
      </c>
      <c r="CO15" s="3">
        <v>0</v>
      </c>
      <c r="CP15" s="3">
        <v>3439649.11</v>
      </c>
      <c r="CQ15" s="3">
        <v>0</v>
      </c>
      <c r="CR15" s="3">
        <v>3439649.11</v>
      </c>
      <c r="CT15" s="3">
        <v>0</v>
      </c>
      <c r="CU15" s="3">
        <v>0</v>
      </c>
      <c r="CV15" s="3">
        <v>0</v>
      </c>
      <c r="CX15" s="3">
        <v>3439649.11</v>
      </c>
      <c r="CY15" s="35">
        <f t="shared" si="1"/>
        <v>1.0150724449067823</v>
      </c>
    </row>
    <row r="16" spans="1:108" hidden="1" outlineLevel="1" x14ac:dyDescent="0.15">
      <c r="A16" s="3" t="s">
        <v>137</v>
      </c>
      <c r="B16" s="10" t="s">
        <v>138</v>
      </c>
      <c r="C16" s="3" t="s">
        <v>139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33466.11</v>
      </c>
      <c r="J16" s="3">
        <v>7518.02</v>
      </c>
      <c r="K16" s="3">
        <v>40984.130000000005</v>
      </c>
      <c r="M16" s="3">
        <v>40984.129999999997</v>
      </c>
      <c r="O16" s="29">
        <v>0</v>
      </c>
      <c r="P16" s="29">
        <v>0</v>
      </c>
      <c r="Q16" s="31">
        <f t="shared" si="0"/>
        <v>0</v>
      </c>
      <c r="R16" s="29"/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29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T16" s="3">
        <v>64.08</v>
      </c>
      <c r="CU16" s="3">
        <v>8473.61</v>
      </c>
      <c r="CV16" s="3">
        <v>8537.69</v>
      </c>
      <c r="CX16" s="3">
        <v>8537.69</v>
      </c>
      <c r="CY16" s="35" t="str">
        <f t="shared" si="1"/>
        <v>n/a</v>
      </c>
    </row>
    <row r="17" spans="1:104" hidden="1" outlineLevel="1" x14ac:dyDescent="0.15">
      <c r="A17" s="3" t="s">
        <v>140</v>
      </c>
      <c r="B17" s="10" t="s">
        <v>141</v>
      </c>
      <c r="C17" s="3" t="s">
        <v>142</v>
      </c>
      <c r="D17" s="3">
        <v>27061.200000000001</v>
      </c>
      <c r="E17" s="3">
        <v>0</v>
      </c>
      <c r="F17" s="3">
        <v>65370.73</v>
      </c>
      <c r="G17" s="3">
        <v>0</v>
      </c>
      <c r="H17" s="3">
        <v>92431.930000000008</v>
      </c>
      <c r="I17" s="3">
        <v>0</v>
      </c>
      <c r="J17" s="3">
        <v>0</v>
      </c>
      <c r="K17" s="3">
        <v>0</v>
      </c>
      <c r="M17" s="3">
        <v>92431.930000000008</v>
      </c>
      <c r="O17" s="29">
        <v>-58890</v>
      </c>
      <c r="P17" s="29">
        <v>0</v>
      </c>
      <c r="Q17" s="31">
        <f t="shared" si="0"/>
        <v>58890</v>
      </c>
      <c r="R17" s="29"/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29">
        <v>0</v>
      </c>
      <c r="CN17" s="3">
        <v>5142.76</v>
      </c>
      <c r="CO17" s="3">
        <v>0</v>
      </c>
      <c r="CP17" s="3">
        <v>42137.91</v>
      </c>
      <c r="CQ17" s="3">
        <v>0</v>
      </c>
      <c r="CR17" s="3">
        <v>47280.670000000006</v>
      </c>
      <c r="CT17" s="3">
        <v>0</v>
      </c>
      <c r="CU17" s="3">
        <v>0</v>
      </c>
      <c r="CV17" s="3">
        <v>0</v>
      </c>
      <c r="CX17" s="3">
        <v>47280.67</v>
      </c>
      <c r="CY17" s="35">
        <f t="shared" si="1"/>
        <v>0.80286415350653761</v>
      </c>
    </row>
    <row r="18" spans="1:104" hidden="1" outlineLevel="1" x14ac:dyDescent="0.15">
      <c r="A18" s="3" t="s">
        <v>143</v>
      </c>
      <c r="B18" s="10" t="s">
        <v>144</v>
      </c>
      <c r="C18" s="3" t="s">
        <v>145</v>
      </c>
      <c r="D18" s="3">
        <v>0</v>
      </c>
      <c r="E18" s="3">
        <v>0</v>
      </c>
      <c r="F18" s="3">
        <v>84.86</v>
      </c>
      <c r="G18" s="3">
        <v>0</v>
      </c>
      <c r="H18" s="3">
        <v>84.86</v>
      </c>
      <c r="I18" s="3">
        <v>0</v>
      </c>
      <c r="J18" s="3">
        <v>0</v>
      </c>
      <c r="K18" s="3">
        <v>0</v>
      </c>
      <c r="M18" s="3">
        <v>84.86</v>
      </c>
      <c r="O18" s="29">
        <v>0</v>
      </c>
      <c r="P18" s="29">
        <v>0</v>
      </c>
      <c r="Q18" s="31">
        <f t="shared" si="0"/>
        <v>0</v>
      </c>
      <c r="R18" s="29"/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29">
        <v>0</v>
      </c>
      <c r="CN18" s="3">
        <v>0</v>
      </c>
      <c r="CO18" s="3">
        <v>0</v>
      </c>
      <c r="CP18" s="3">
        <v>124.05</v>
      </c>
      <c r="CQ18" s="3">
        <v>0</v>
      </c>
      <c r="CR18" s="3">
        <v>124.05</v>
      </c>
      <c r="CT18" s="3">
        <v>0</v>
      </c>
      <c r="CU18" s="3">
        <v>0</v>
      </c>
      <c r="CV18" s="3">
        <v>0</v>
      </c>
      <c r="CX18" s="3">
        <v>124.05</v>
      </c>
      <c r="CY18" s="35" t="str">
        <f t="shared" si="1"/>
        <v>n/a</v>
      </c>
    </row>
    <row r="19" spans="1:104" hidden="1" outlineLevel="1" x14ac:dyDescent="0.15">
      <c r="A19" s="3" t="s">
        <v>146</v>
      </c>
      <c r="B19" s="10" t="s">
        <v>147</v>
      </c>
      <c r="C19" s="3" t="s">
        <v>148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6000000</v>
      </c>
      <c r="J19" s="3">
        <v>0</v>
      </c>
      <c r="K19" s="3">
        <v>6000000</v>
      </c>
      <c r="M19" s="3">
        <v>6000000</v>
      </c>
      <c r="O19" s="29">
        <v>-20045000</v>
      </c>
      <c r="P19" s="29">
        <v>0</v>
      </c>
      <c r="Q19" s="31">
        <f t="shared" si="0"/>
        <v>20045000</v>
      </c>
      <c r="R19" s="29"/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29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T19" s="3">
        <v>0</v>
      </c>
      <c r="CU19" s="3">
        <v>20045000</v>
      </c>
      <c r="CV19" s="3">
        <v>20045000</v>
      </c>
      <c r="CX19" s="3">
        <v>20045000</v>
      </c>
      <c r="CY19" s="35">
        <f t="shared" si="1"/>
        <v>1</v>
      </c>
    </row>
    <row r="20" spans="1:104" hidden="1" outlineLevel="1" x14ac:dyDescent="0.15">
      <c r="A20" s="3" t="s">
        <v>149</v>
      </c>
      <c r="B20" s="10" t="s">
        <v>150</v>
      </c>
      <c r="C20" s="3" t="s">
        <v>151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506252.21</v>
      </c>
      <c r="J20" s="3">
        <v>0</v>
      </c>
      <c r="K20" s="3">
        <v>506252.21</v>
      </c>
      <c r="M20" s="3">
        <v>506252.21</v>
      </c>
      <c r="O20" s="29">
        <v>-488134</v>
      </c>
      <c r="P20" s="29">
        <v>0</v>
      </c>
      <c r="Q20" s="31">
        <f t="shared" si="0"/>
        <v>488134</v>
      </c>
      <c r="R20" s="29"/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29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T20" s="3">
        <v>577439.76</v>
      </c>
      <c r="CU20" s="3">
        <v>0</v>
      </c>
      <c r="CV20" s="3">
        <v>577439.76</v>
      </c>
      <c r="CX20" s="3">
        <v>577439.76</v>
      </c>
      <c r="CY20" s="35">
        <f t="shared" si="1"/>
        <v>1.1829533693616916</v>
      </c>
    </row>
    <row r="21" spans="1:104" hidden="1" outlineLevel="1" x14ac:dyDescent="0.15">
      <c r="A21" s="3" t="s">
        <v>152</v>
      </c>
      <c r="B21" s="10" t="s">
        <v>153</v>
      </c>
      <c r="C21" s="3" t="s">
        <v>154</v>
      </c>
      <c r="D21" s="3">
        <v>0</v>
      </c>
      <c r="E21" s="3">
        <v>0</v>
      </c>
      <c r="F21" s="3">
        <v>78595</v>
      </c>
      <c r="G21" s="3">
        <v>0</v>
      </c>
      <c r="H21" s="3">
        <v>78595</v>
      </c>
      <c r="I21" s="3">
        <v>0</v>
      </c>
      <c r="J21" s="3">
        <v>0</v>
      </c>
      <c r="K21" s="3">
        <v>0</v>
      </c>
      <c r="M21" s="3">
        <v>78595</v>
      </c>
      <c r="O21" s="29">
        <v>-79765</v>
      </c>
      <c r="P21" s="29">
        <v>0</v>
      </c>
      <c r="Q21" s="31">
        <f t="shared" si="0"/>
        <v>79765</v>
      </c>
      <c r="R21" s="29"/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29">
        <v>0</v>
      </c>
      <c r="CN21" s="3">
        <v>0</v>
      </c>
      <c r="CO21" s="3">
        <v>0</v>
      </c>
      <c r="CP21" s="3">
        <v>89868.95</v>
      </c>
      <c r="CQ21" s="3">
        <v>0</v>
      </c>
      <c r="CR21" s="3">
        <v>89868.95</v>
      </c>
      <c r="CT21" s="3">
        <v>0</v>
      </c>
      <c r="CU21" s="3">
        <v>0</v>
      </c>
      <c r="CV21" s="3">
        <v>0</v>
      </c>
      <c r="CX21" s="3">
        <v>89868.95</v>
      </c>
      <c r="CY21" s="35">
        <f t="shared" si="1"/>
        <v>1.1266714724503228</v>
      </c>
    </row>
    <row r="22" spans="1:104" hidden="1" outlineLevel="1" x14ac:dyDescent="0.15">
      <c r="A22" s="3" t="s">
        <v>155</v>
      </c>
      <c r="B22" s="10" t="s">
        <v>156</v>
      </c>
      <c r="C22" s="3" t="s">
        <v>157</v>
      </c>
      <c r="D22" s="3">
        <v>0</v>
      </c>
      <c r="E22" s="3">
        <v>0</v>
      </c>
      <c r="F22" s="3">
        <v>11598.08</v>
      </c>
      <c r="G22" s="3">
        <v>0</v>
      </c>
      <c r="H22" s="3">
        <v>11598.08</v>
      </c>
      <c r="I22" s="3">
        <v>0</v>
      </c>
      <c r="J22" s="3">
        <v>0</v>
      </c>
      <c r="K22" s="3">
        <v>0</v>
      </c>
      <c r="M22" s="3">
        <v>11598.08</v>
      </c>
      <c r="O22" s="29">
        <v>-11194</v>
      </c>
      <c r="P22" s="29">
        <v>0</v>
      </c>
      <c r="Q22" s="31">
        <f t="shared" si="0"/>
        <v>11194</v>
      </c>
      <c r="R22" s="29"/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29">
        <v>0</v>
      </c>
      <c r="CN22" s="3">
        <v>0</v>
      </c>
      <c r="CO22" s="3">
        <v>0</v>
      </c>
      <c r="CP22" s="3">
        <v>10039.68</v>
      </c>
      <c r="CQ22" s="3">
        <v>0</v>
      </c>
      <c r="CR22" s="3">
        <v>10039.68</v>
      </c>
      <c r="CT22" s="3">
        <v>0</v>
      </c>
      <c r="CU22" s="3">
        <v>0</v>
      </c>
      <c r="CV22" s="3">
        <v>0</v>
      </c>
      <c r="CX22" s="3">
        <v>10039.68</v>
      </c>
      <c r="CY22" s="35">
        <f t="shared" si="1"/>
        <v>0.89688047168125784</v>
      </c>
    </row>
    <row r="23" spans="1:104" hidden="1" outlineLevel="1" x14ac:dyDescent="0.15">
      <c r="A23" s="3" t="s">
        <v>158</v>
      </c>
      <c r="B23" s="10" t="s">
        <v>159</v>
      </c>
      <c r="C23" s="3" t="s">
        <v>160</v>
      </c>
      <c r="D23" s="3">
        <v>0</v>
      </c>
      <c r="E23" s="3">
        <v>0</v>
      </c>
      <c r="F23" s="3">
        <v>8798.2000000000007</v>
      </c>
      <c r="G23" s="3">
        <v>0</v>
      </c>
      <c r="H23" s="3">
        <v>8798.2000000000007</v>
      </c>
      <c r="I23" s="3">
        <v>0</v>
      </c>
      <c r="J23" s="3">
        <v>0</v>
      </c>
      <c r="K23" s="3">
        <v>0</v>
      </c>
      <c r="M23" s="3">
        <v>8798.2000000000007</v>
      </c>
      <c r="O23" s="29">
        <v>-5800</v>
      </c>
      <c r="P23" s="29">
        <v>0</v>
      </c>
      <c r="Q23" s="31">
        <f t="shared" si="0"/>
        <v>5800</v>
      </c>
      <c r="R23" s="29"/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29">
        <v>0</v>
      </c>
      <c r="CN23" s="3">
        <v>0</v>
      </c>
      <c r="CO23" s="3">
        <v>0</v>
      </c>
      <c r="CP23" s="3">
        <v>17907.580000000002</v>
      </c>
      <c r="CQ23" s="3">
        <v>0</v>
      </c>
      <c r="CR23" s="3">
        <v>17907.580000000002</v>
      </c>
      <c r="CT23" s="3">
        <v>0</v>
      </c>
      <c r="CU23" s="3">
        <v>0</v>
      </c>
      <c r="CV23" s="3">
        <v>0</v>
      </c>
      <c r="CX23" s="3">
        <v>17907.580000000002</v>
      </c>
      <c r="CY23" s="35">
        <f t="shared" si="1"/>
        <v>3.0875137931034486</v>
      </c>
    </row>
    <row r="24" spans="1:104" hidden="1" outlineLevel="1" x14ac:dyDescent="0.15">
      <c r="A24" s="3" t="s">
        <v>161</v>
      </c>
      <c r="B24" s="10" t="s">
        <v>162</v>
      </c>
      <c r="C24" s="3" t="s">
        <v>163</v>
      </c>
      <c r="D24" s="3">
        <v>0</v>
      </c>
      <c r="E24" s="3">
        <v>0</v>
      </c>
      <c r="F24" s="3">
        <v>15139587.289999999</v>
      </c>
      <c r="G24" s="3">
        <v>0</v>
      </c>
      <c r="H24" s="3">
        <v>15139587.289999999</v>
      </c>
      <c r="I24" s="3">
        <v>0</v>
      </c>
      <c r="J24" s="3">
        <v>1740934.54</v>
      </c>
      <c r="K24" s="3">
        <v>1740934.54</v>
      </c>
      <c r="M24" s="3">
        <v>16880521.829999998</v>
      </c>
      <c r="O24" s="29">
        <v>-15242501</v>
      </c>
      <c r="P24" s="29">
        <v>0</v>
      </c>
      <c r="Q24" s="31">
        <f t="shared" si="0"/>
        <v>15242501</v>
      </c>
      <c r="R24" s="29"/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29">
        <v>0</v>
      </c>
      <c r="CN24" s="3">
        <v>0</v>
      </c>
      <c r="CO24" s="3">
        <v>0</v>
      </c>
      <c r="CP24" s="3">
        <v>15202779.869999999</v>
      </c>
      <c r="CQ24" s="3">
        <v>0</v>
      </c>
      <c r="CR24" s="3">
        <v>15202779.869999999</v>
      </c>
      <c r="CT24" s="3">
        <v>13745.92</v>
      </c>
      <c r="CU24" s="3">
        <v>3410719.89</v>
      </c>
      <c r="CV24" s="3">
        <v>3424465.81</v>
      </c>
      <c r="CX24" s="3">
        <v>18627245.68</v>
      </c>
      <c r="CY24" s="35">
        <f t="shared" si="1"/>
        <v>1.2220596659301515</v>
      </c>
    </row>
    <row r="25" spans="1:104" hidden="1" outlineLevel="1" x14ac:dyDescent="0.15">
      <c r="A25" s="3" t="s">
        <v>164</v>
      </c>
      <c r="B25" s="10" t="s">
        <v>165</v>
      </c>
      <c r="C25" s="3" t="s">
        <v>166</v>
      </c>
      <c r="D25" s="3">
        <v>0</v>
      </c>
      <c r="E25" s="3">
        <v>109721</v>
      </c>
      <c r="F25" s="3">
        <v>143218.79</v>
      </c>
      <c r="G25" s="3">
        <v>0</v>
      </c>
      <c r="H25" s="3">
        <v>252939.79</v>
      </c>
      <c r="I25" s="3">
        <v>0</v>
      </c>
      <c r="J25" s="3">
        <v>0</v>
      </c>
      <c r="K25" s="3">
        <v>0</v>
      </c>
      <c r="M25" s="3">
        <v>252939.79</v>
      </c>
      <c r="O25" s="29">
        <v>-306242.23</v>
      </c>
      <c r="P25" s="29">
        <v>0</v>
      </c>
      <c r="Q25" s="31">
        <f t="shared" si="0"/>
        <v>306242.23</v>
      </c>
      <c r="R25" s="29"/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29">
        <v>0</v>
      </c>
      <c r="CN25" s="3">
        <v>0</v>
      </c>
      <c r="CO25" s="3">
        <v>63975.5</v>
      </c>
      <c r="CP25" s="3">
        <v>162861.5</v>
      </c>
      <c r="CQ25" s="3">
        <v>0</v>
      </c>
      <c r="CR25" s="3">
        <v>226837</v>
      </c>
      <c r="CT25" s="3">
        <v>0</v>
      </c>
      <c r="CU25" s="3">
        <v>0</v>
      </c>
      <c r="CV25" s="3">
        <v>0</v>
      </c>
      <c r="CX25" s="3">
        <v>226837</v>
      </c>
      <c r="CY25" s="35">
        <f t="shared" si="1"/>
        <v>0.74071103779514669</v>
      </c>
    </row>
    <row r="26" spans="1:104" hidden="1" outlineLevel="1" x14ac:dyDescent="0.15">
      <c r="A26" s="3" t="s">
        <v>167</v>
      </c>
      <c r="B26" s="10" t="s">
        <v>168</v>
      </c>
      <c r="C26" s="3" t="s">
        <v>169</v>
      </c>
      <c r="D26" s="3">
        <v>53168</v>
      </c>
      <c r="E26" s="3">
        <v>0</v>
      </c>
      <c r="F26" s="3">
        <v>103132.75</v>
      </c>
      <c r="G26" s="3">
        <v>0</v>
      </c>
      <c r="H26" s="3">
        <v>156300.75</v>
      </c>
      <c r="I26" s="3">
        <v>0</v>
      </c>
      <c r="J26" s="3">
        <v>0</v>
      </c>
      <c r="K26" s="3">
        <v>0</v>
      </c>
      <c r="M26" s="3">
        <v>156300.75</v>
      </c>
      <c r="O26" s="29">
        <v>-136260</v>
      </c>
      <c r="P26" s="29">
        <v>0</v>
      </c>
      <c r="Q26" s="31">
        <f t="shared" si="0"/>
        <v>136260</v>
      </c>
      <c r="R26" s="29"/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29">
        <v>0</v>
      </c>
      <c r="CN26" s="3">
        <v>60212.5</v>
      </c>
      <c r="CO26" s="3">
        <v>0</v>
      </c>
      <c r="CP26" s="3">
        <v>46395.15</v>
      </c>
      <c r="CQ26" s="3">
        <v>0</v>
      </c>
      <c r="CR26" s="3">
        <v>106607.65</v>
      </c>
      <c r="CT26" s="3">
        <v>0</v>
      </c>
      <c r="CU26" s="3">
        <v>0</v>
      </c>
      <c r="CV26" s="3">
        <v>0</v>
      </c>
      <c r="CX26" s="3">
        <v>106607.65000000001</v>
      </c>
      <c r="CY26" s="35">
        <f t="shared" si="1"/>
        <v>0.78238404520769123</v>
      </c>
    </row>
    <row r="27" spans="1:104" hidden="1" outlineLevel="1" x14ac:dyDescent="0.15">
      <c r="A27" s="3" t="s">
        <v>170</v>
      </c>
      <c r="B27" s="10" t="s">
        <v>171</v>
      </c>
      <c r="C27" s="3" t="s">
        <v>172</v>
      </c>
      <c r="D27" s="3">
        <v>49424.98</v>
      </c>
      <c r="E27" s="3">
        <v>0</v>
      </c>
      <c r="F27" s="3">
        <v>23934.29</v>
      </c>
      <c r="G27" s="3">
        <v>0</v>
      </c>
      <c r="H27" s="3">
        <v>73359.27</v>
      </c>
      <c r="I27" s="3">
        <v>0</v>
      </c>
      <c r="J27" s="3">
        <v>0</v>
      </c>
      <c r="K27" s="3">
        <v>0</v>
      </c>
      <c r="M27" s="3">
        <v>73359.27</v>
      </c>
      <c r="O27" s="29">
        <v>-67459.899999999994</v>
      </c>
      <c r="P27" s="29">
        <v>0</v>
      </c>
      <c r="Q27" s="31">
        <f t="shared" si="0"/>
        <v>67459.899999999994</v>
      </c>
      <c r="R27" s="29"/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29">
        <v>0</v>
      </c>
      <c r="CN27" s="3">
        <v>8207.75</v>
      </c>
      <c r="CO27" s="3">
        <v>0</v>
      </c>
      <c r="CP27" s="3">
        <v>2315.2000000000003</v>
      </c>
      <c r="CQ27" s="3">
        <v>0</v>
      </c>
      <c r="CR27" s="3">
        <v>10522.95</v>
      </c>
      <c r="CT27" s="3">
        <v>0</v>
      </c>
      <c r="CU27" s="3">
        <v>0</v>
      </c>
      <c r="CV27" s="3">
        <v>0</v>
      </c>
      <c r="CX27" s="3">
        <v>10522.95</v>
      </c>
      <c r="CY27" s="35">
        <f t="shared" si="1"/>
        <v>0.15598822411536337</v>
      </c>
    </row>
    <row r="28" spans="1:104" hidden="1" outlineLevel="1" x14ac:dyDescent="0.15">
      <c r="A28" s="3" t="s">
        <v>173</v>
      </c>
      <c r="B28" s="10" t="s">
        <v>174</v>
      </c>
      <c r="C28" s="3" t="s">
        <v>175</v>
      </c>
      <c r="D28" s="3">
        <v>0</v>
      </c>
      <c r="E28" s="3">
        <v>0</v>
      </c>
      <c r="F28" s="3">
        <v>74693.23</v>
      </c>
      <c r="G28" s="3">
        <v>0</v>
      </c>
      <c r="H28" s="3">
        <v>74693.23</v>
      </c>
      <c r="I28" s="3">
        <v>0</v>
      </c>
      <c r="J28" s="3">
        <v>0</v>
      </c>
      <c r="K28" s="3">
        <v>0</v>
      </c>
      <c r="M28" s="3">
        <v>74693.23</v>
      </c>
      <c r="O28" s="29">
        <v>-15000</v>
      </c>
      <c r="P28" s="29">
        <v>0</v>
      </c>
      <c r="Q28" s="31">
        <f t="shared" si="0"/>
        <v>15000</v>
      </c>
      <c r="R28" s="29"/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29">
        <v>0</v>
      </c>
      <c r="CN28" s="3">
        <v>6949</v>
      </c>
      <c r="CO28" s="3">
        <v>0</v>
      </c>
      <c r="CP28" s="3">
        <v>30710.350000000002</v>
      </c>
      <c r="CQ28" s="3">
        <v>153500</v>
      </c>
      <c r="CR28" s="3">
        <v>191159.35</v>
      </c>
      <c r="CT28" s="3">
        <v>0</v>
      </c>
      <c r="CU28" s="3">
        <v>0</v>
      </c>
      <c r="CV28" s="3">
        <v>0</v>
      </c>
      <c r="CX28" s="3">
        <v>191159.35</v>
      </c>
      <c r="CY28" s="35">
        <f t="shared" si="1"/>
        <v>12.743956666666667</v>
      </c>
    </row>
    <row r="29" spans="1:104" hidden="1" outlineLevel="1" x14ac:dyDescent="0.15">
      <c r="A29" s="3" t="s">
        <v>176</v>
      </c>
      <c r="B29" s="10" t="s">
        <v>177</v>
      </c>
      <c r="C29" s="3" t="s">
        <v>178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M29" s="3">
        <v>0</v>
      </c>
      <c r="O29" s="29">
        <v>-1281700</v>
      </c>
      <c r="P29" s="29">
        <v>0</v>
      </c>
      <c r="Q29" s="31">
        <f t="shared" si="0"/>
        <v>1281700</v>
      </c>
      <c r="R29" s="29"/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29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T29" s="3">
        <v>0</v>
      </c>
      <c r="CU29" s="3">
        <v>1281894.44</v>
      </c>
      <c r="CV29" s="3">
        <v>1281894.44</v>
      </c>
      <c r="CX29" s="3">
        <v>1281894.44</v>
      </c>
      <c r="CY29" s="35">
        <f t="shared" si="1"/>
        <v>1.0001517047671062</v>
      </c>
    </row>
    <row r="30" spans="1:104" hidden="1" outlineLevel="1" x14ac:dyDescent="0.15">
      <c r="A30" s="3" t="s">
        <v>179</v>
      </c>
      <c r="B30" s="10" t="s">
        <v>180</v>
      </c>
      <c r="C30" s="3" t="s">
        <v>181</v>
      </c>
      <c r="D30" s="3">
        <v>0</v>
      </c>
      <c r="E30" s="3">
        <v>0</v>
      </c>
      <c r="F30" s="3">
        <v>-1234682.33</v>
      </c>
      <c r="G30" s="3">
        <v>0</v>
      </c>
      <c r="H30" s="3">
        <v>-1234682.33</v>
      </c>
      <c r="I30" s="3">
        <v>-506252.21</v>
      </c>
      <c r="J30" s="3">
        <v>0</v>
      </c>
      <c r="K30" s="3">
        <v>-506252.21</v>
      </c>
      <c r="M30" s="3">
        <v>-1740934.54</v>
      </c>
      <c r="O30" s="29">
        <v>0</v>
      </c>
      <c r="P30" s="29">
        <v>0</v>
      </c>
      <c r="Q30" s="31">
        <f t="shared" si="0"/>
        <v>0</v>
      </c>
      <c r="R30" s="29"/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29">
        <v>0</v>
      </c>
      <c r="CN30" s="3">
        <v>0</v>
      </c>
      <c r="CO30" s="3">
        <v>0</v>
      </c>
      <c r="CP30" s="3">
        <v>-2677091.7599999998</v>
      </c>
      <c r="CQ30" s="3">
        <v>0</v>
      </c>
      <c r="CR30" s="3">
        <v>-2677091.7599999998</v>
      </c>
      <c r="CT30" s="3">
        <v>-747374.05</v>
      </c>
      <c r="CU30" s="3">
        <v>-86.41</v>
      </c>
      <c r="CV30" s="3">
        <v>-747460.46000000008</v>
      </c>
      <c r="CX30" s="3">
        <v>-3424552.22</v>
      </c>
      <c r="CY30" s="35" t="str">
        <f t="shared" si="1"/>
        <v>n/a</v>
      </c>
    </row>
    <row r="31" spans="1:104" s="4" customFormat="1" collapsed="1" x14ac:dyDescent="0.15">
      <c r="A31" s="5" t="s">
        <v>50</v>
      </c>
      <c r="B31" s="11"/>
      <c r="C31" s="2" t="s">
        <v>6</v>
      </c>
      <c r="D31" s="5">
        <v>129654.18</v>
      </c>
      <c r="E31" s="5">
        <v>109721</v>
      </c>
      <c r="F31" s="5">
        <v>17657558.409999996</v>
      </c>
      <c r="G31" s="5">
        <v>0</v>
      </c>
      <c r="H31" s="5">
        <v>17896933.589999996</v>
      </c>
      <c r="I31" s="5">
        <v>6033466.1100000003</v>
      </c>
      <c r="J31" s="5">
        <v>1748452.56</v>
      </c>
      <c r="K31" s="5">
        <v>7781918.6699999999</v>
      </c>
      <c r="L31" s="7"/>
      <c r="M31" s="5">
        <v>25678852.259999998</v>
      </c>
      <c r="N31" s="5"/>
      <c r="O31" s="5">
        <v>-41164021.129999995</v>
      </c>
      <c r="P31" s="5">
        <v>0</v>
      </c>
      <c r="Q31" s="5">
        <f>-1*(O31+P31)</f>
        <v>41164021.129999995</v>
      </c>
      <c r="R31" s="7"/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7"/>
      <c r="CN31" s="5">
        <v>80512.010000000009</v>
      </c>
      <c r="CO31" s="5">
        <v>63975.5</v>
      </c>
      <c r="CP31" s="5">
        <v>16399304.479999999</v>
      </c>
      <c r="CQ31" s="5">
        <v>153500</v>
      </c>
      <c r="CR31" s="5">
        <v>16697291.99</v>
      </c>
      <c r="CS31" s="2"/>
      <c r="CT31" s="5">
        <v>-156124.29000000004</v>
      </c>
      <c r="CU31" s="5">
        <v>24746001.530000001</v>
      </c>
      <c r="CV31" s="5">
        <v>24589877.240000006</v>
      </c>
      <c r="CX31" s="5">
        <v>41287169.229999989</v>
      </c>
      <c r="CY31" s="30">
        <f>IF(Q31=0,"n/a",CX31/(Q31))</f>
        <v>1.0029916440770226</v>
      </c>
      <c r="CZ31" s="42"/>
    </row>
    <row r="32" spans="1:104" s="4" customFormat="1" x14ac:dyDescent="0.15">
      <c r="B32" s="11"/>
      <c r="H32" s="7"/>
      <c r="K32" s="7"/>
      <c r="L32" s="7"/>
      <c r="M32" s="7"/>
      <c r="N32" s="7"/>
      <c r="O32" s="7"/>
      <c r="P32" s="7"/>
      <c r="Q32" s="7"/>
      <c r="R32" s="7"/>
      <c r="CL32" s="7"/>
      <c r="CM32" s="7"/>
      <c r="CR32" s="7"/>
      <c r="CV32" s="7"/>
      <c r="CY32" s="39"/>
      <c r="CZ32" s="39"/>
    </row>
    <row r="33" spans="1:104" s="4" customFormat="1" x14ac:dyDescent="0.15">
      <c r="A33" s="5" t="s">
        <v>2</v>
      </c>
      <c r="B33" s="11"/>
      <c r="C33" s="2" t="s">
        <v>9</v>
      </c>
      <c r="D33" s="5">
        <f t="shared" ref="D33:G33" si="2">D11+D31</f>
        <v>129654.18</v>
      </c>
      <c r="E33" s="5">
        <f t="shared" si="2"/>
        <v>109721</v>
      </c>
      <c r="F33" s="5">
        <f t="shared" si="2"/>
        <v>17657558.409999996</v>
      </c>
      <c r="G33" s="5">
        <f t="shared" si="2"/>
        <v>0</v>
      </c>
      <c r="H33" s="5">
        <f>H11+H31</f>
        <v>22371709.669999994</v>
      </c>
      <c r="I33" s="5">
        <f t="shared" ref="I33:J33" si="3">I11+I31</f>
        <v>6033466.1100000003</v>
      </c>
      <c r="J33" s="5">
        <f t="shared" si="3"/>
        <v>1748452.56</v>
      </c>
      <c r="K33" s="5">
        <f>K11+K31</f>
        <v>7781918.6699999999</v>
      </c>
      <c r="L33" s="7"/>
      <c r="M33" s="5">
        <f>M11+M31</f>
        <v>30153628.339999996</v>
      </c>
      <c r="N33" s="5"/>
      <c r="O33" s="5"/>
      <c r="P33" s="5"/>
      <c r="Q33" s="5">
        <f>Q11+Q31</f>
        <v>41164021.129999995</v>
      </c>
      <c r="R33" s="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7"/>
      <c r="CN33" s="5">
        <f t="shared" ref="CN33:CQ33" si="4">CN11+CN31</f>
        <v>80512.010000000009</v>
      </c>
      <c r="CO33" s="5">
        <f t="shared" si="4"/>
        <v>63975.5</v>
      </c>
      <c r="CP33" s="5">
        <f t="shared" si="4"/>
        <v>16399304.479999999</v>
      </c>
      <c r="CQ33" s="5">
        <f t="shared" si="4"/>
        <v>153500</v>
      </c>
      <c r="CR33" s="5">
        <f>CR11+CR31</f>
        <v>22183735.32</v>
      </c>
      <c r="CS33" s="2"/>
      <c r="CT33" s="5">
        <f t="shared" ref="CT33:CU33" si="5">CT11+CT31</f>
        <v>-156124.29000000004</v>
      </c>
      <c r="CU33" s="5">
        <f t="shared" si="5"/>
        <v>24746001.530000001</v>
      </c>
      <c r="CV33" s="5">
        <f>CV11+CV31</f>
        <v>26828759.380000006</v>
      </c>
      <c r="CX33" s="5">
        <f>CX11+CX31</f>
        <v>49012494.699999988</v>
      </c>
      <c r="CY33" s="30">
        <f>IF(Q33=0,"n/a",CX33/(Q33))</f>
        <v>1.1906634326421548</v>
      </c>
      <c r="CZ33" s="42"/>
    </row>
    <row r="34" spans="1:104" x14ac:dyDescent="0.15">
      <c r="H34" s="6"/>
      <c r="K34" s="6"/>
      <c r="L34" s="7"/>
      <c r="M34" s="7"/>
      <c r="N34" s="7"/>
      <c r="O34" s="7"/>
      <c r="P34" s="7"/>
      <c r="Q34" s="7"/>
      <c r="R34" s="7"/>
      <c r="CL34" s="7"/>
      <c r="CM34" s="7"/>
      <c r="CR34" s="6"/>
      <c r="CV34" s="6"/>
    </row>
    <row r="35" spans="1:104" hidden="1" outlineLevel="1" x14ac:dyDescent="0.15">
      <c r="A35" s="3" t="s">
        <v>57</v>
      </c>
      <c r="B35" s="10" t="s">
        <v>182</v>
      </c>
      <c r="C35" s="3" t="s">
        <v>183</v>
      </c>
      <c r="D35" s="3">
        <v>0</v>
      </c>
      <c r="E35" s="3">
        <v>0</v>
      </c>
      <c r="F35" s="3">
        <v>163790.42000000001</v>
      </c>
      <c r="G35" s="3">
        <v>0</v>
      </c>
      <c r="H35" s="3">
        <v>163790.42000000001</v>
      </c>
      <c r="I35" s="3">
        <v>0</v>
      </c>
      <c r="J35" s="3">
        <v>0</v>
      </c>
      <c r="K35" s="3">
        <v>0</v>
      </c>
      <c r="M35" s="3">
        <v>163790.42000000001</v>
      </c>
      <c r="O35" s="29">
        <v>0</v>
      </c>
      <c r="P35" s="29">
        <v>0</v>
      </c>
      <c r="Q35" s="31"/>
      <c r="R35" s="29"/>
      <c r="S35" s="3">
        <v>206285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29">
        <v>206285</v>
      </c>
      <c r="CN35" s="3">
        <v>0</v>
      </c>
      <c r="CO35" s="3">
        <v>0</v>
      </c>
      <c r="CP35" s="3">
        <v>179167.47</v>
      </c>
      <c r="CQ35" s="3">
        <v>0</v>
      </c>
      <c r="CR35" s="3">
        <v>179167.47</v>
      </c>
      <c r="CT35" s="3">
        <v>0</v>
      </c>
      <c r="CU35" s="3">
        <v>0</v>
      </c>
      <c r="CV35" s="3">
        <v>0</v>
      </c>
      <c r="CX35" s="3">
        <v>179167.47</v>
      </c>
      <c r="CY35" s="35">
        <f t="shared" ref="CY35:CY57" si="6">IF(CL35=0,"n/a",CX35/(CL35))</f>
        <v>0.86854337445766783</v>
      </c>
    </row>
    <row r="36" spans="1:104" hidden="1" outlineLevel="1" x14ac:dyDescent="0.15">
      <c r="A36" s="3" t="s">
        <v>58</v>
      </c>
      <c r="B36" s="10" t="s">
        <v>184</v>
      </c>
      <c r="C36" s="3" t="s">
        <v>185</v>
      </c>
      <c r="D36" s="3">
        <v>0</v>
      </c>
      <c r="E36" s="3">
        <v>0</v>
      </c>
      <c r="F36" s="3">
        <v>115540.82</v>
      </c>
      <c r="G36" s="3">
        <v>0</v>
      </c>
      <c r="H36" s="3">
        <v>115540.82</v>
      </c>
      <c r="I36" s="3">
        <v>0</v>
      </c>
      <c r="J36" s="3">
        <v>0</v>
      </c>
      <c r="K36" s="3">
        <v>0</v>
      </c>
      <c r="M36" s="3">
        <v>115540.82</v>
      </c>
      <c r="O36" s="29">
        <v>0</v>
      </c>
      <c r="P36" s="29">
        <v>0</v>
      </c>
      <c r="Q36" s="31"/>
      <c r="R36" s="29"/>
      <c r="S36" s="3">
        <v>0</v>
      </c>
      <c r="T36" s="3">
        <v>119296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29">
        <v>119296</v>
      </c>
      <c r="CN36" s="3">
        <v>0</v>
      </c>
      <c r="CO36" s="3">
        <v>0</v>
      </c>
      <c r="CP36" s="3">
        <v>120325.44</v>
      </c>
      <c r="CQ36" s="3">
        <v>0</v>
      </c>
      <c r="CR36" s="3">
        <v>120325.44</v>
      </c>
      <c r="CT36" s="3">
        <v>0</v>
      </c>
      <c r="CU36" s="3">
        <v>0</v>
      </c>
      <c r="CV36" s="3">
        <v>0</v>
      </c>
      <c r="CX36" s="3">
        <v>120325.44</v>
      </c>
      <c r="CY36" s="35">
        <f t="shared" si="6"/>
        <v>1.0086292918454935</v>
      </c>
    </row>
    <row r="37" spans="1:104" hidden="1" outlineLevel="1" x14ac:dyDescent="0.15">
      <c r="A37" s="3" t="s">
        <v>59</v>
      </c>
      <c r="B37" s="10" t="s">
        <v>186</v>
      </c>
      <c r="C37" s="3" t="s">
        <v>187</v>
      </c>
      <c r="D37" s="3">
        <v>0</v>
      </c>
      <c r="E37" s="3">
        <v>0</v>
      </c>
      <c r="F37" s="3">
        <v>394681.35000000003</v>
      </c>
      <c r="G37" s="3">
        <v>0</v>
      </c>
      <c r="H37" s="3">
        <v>394681.35000000003</v>
      </c>
      <c r="I37" s="3">
        <v>0</v>
      </c>
      <c r="J37" s="3">
        <v>0</v>
      </c>
      <c r="K37" s="3">
        <v>0</v>
      </c>
      <c r="M37" s="3">
        <v>394681.35000000003</v>
      </c>
      <c r="O37" s="29">
        <v>0</v>
      </c>
      <c r="P37" s="29">
        <v>0</v>
      </c>
      <c r="Q37" s="31"/>
      <c r="R37" s="29"/>
      <c r="S37" s="3">
        <v>0</v>
      </c>
      <c r="T37" s="3">
        <v>0</v>
      </c>
      <c r="U37" s="3">
        <v>543465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29">
        <v>543465</v>
      </c>
      <c r="CN37" s="3">
        <v>0</v>
      </c>
      <c r="CO37" s="3">
        <v>0</v>
      </c>
      <c r="CP37" s="3">
        <v>488807.9</v>
      </c>
      <c r="CQ37" s="3">
        <v>0</v>
      </c>
      <c r="CR37" s="3">
        <v>488807.9</v>
      </c>
      <c r="CT37" s="3">
        <v>0</v>
      </c>
      <c r="CU37" s="3">
        <v>0</v>
      </c>
      <c r="CV37" s="3">
        <v>0</v>
      </c>
      <c r="CX37" s="3">
        <v>488807.9</v>
      </c>
      <c r="CY37" s="35">
        <f t="shared" si="6"/>
        <v>0.89942848205496218</v>
      </c>
    </row>
    <row r="38" spans="1:104" hidden="1" outlineLevel="1" x14ac:dyDescent="0.15">
      <c r="A38" s="3" t="s">
        <v>60</v>
      </c>
      <c r="B38" s="10" t="s">
        <v>188</v>
      </c>
      <c r="C38" s="3" t="s">
        <v>189</v>
      </c>
      <c r="D38" s="3">
        <v>0</v>
      </c>
      <c r="E38" s="3">
        <v>0</v>
      </c>
      <c r="F38" s="3">
        <v>67716.81</v>
      </c>
      <c r="G38" s="3">
        <v>0</v>
      </c>
      <c r="H38" s="3">
        <v>67716.81</v>
      </c>
      <c r="I38" s="3">
        <v>0</v>
      </c>
      <c r="J38" s="3">
        <v>0</v>
      </c>
      <c r="K38" s="3">
        <v>0</v>
      </c>
      <c r="M38" s="3">
        <v>67716.81</v>
      </c>
      <c r="O38" s="29">
        <v>0</v>
      </c>
      <c r="P38" s="29">
        <v>0</v>
      </c>
      <c r="Q38" s="31"/>
      <c r="R38" s="29"/>
      <c r="S38" s="3">
        <v>0</v>
      </c>
      <c r="T38" s="3">
        <v>0</v>
      </c>
      <c r="U38" s="3">
        <v>0</v>
      </c>
      <c r="V38" s="3">
        <v>69203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29">
        <v>69203</v>
      </c>
      <c r="CN38" s="3">
        <v>0</v>
      </c>
      <c r="CO38" s="3">
        <v>0</v>
      </c>
      <c r="CP38" s="3">
        <v>65959.06</v>
      </c>
      <c r="CQ38" s="3">
        <v>0</v>
      </c>
      <c r="CR38" s="3">
        <v>65959.06</v>
      </c>
      <c r="CT38" s="3">
        <v>0</v>
      </c>
      <c r="CU38" s="3">
        <v>0</v>
      </c>
      <c r="CV38" s="3">
        <v>0</v>
      </c>
      <c r="CX38" s="3">
        <v>65959.06</v>
      </c>
      <c r="CY38" s="35">
        <f t="shared" si="6"/>
        <v>0.95312428651937053</v>
      </c>
    </row>
    <row r="39" spans="1:104" hidden="1" outlineLevel="1" x14ac:dyDescent="0.15">
      <c r="A39" s="3" t="s">
        <v>61</v>
      </c>
      <c r="B39" s="10" t="s">
        <v>190</v>
      </c>
      <c r="C39" s="3" t="s">
        <v>191</v>
      </c>
      <c r="D39" s="3">
        <v>0</v>
      </c>
      <c r="E39" s="3">
        <v>0</v>
      </c>
      <c r="F39" s="3">
        <v>5435609.2999999998</v>
      </c>
      <c r="G39" s="3">
        <v>0</v>
      </c>
      <c r="H39" s="3">
        <v>5435609.2999999998</v>
      </c>
      <c r="I39" s="3">
        <v>0</v>
      </c>
      <c r="J39" s="3">
        <v>0</v>
      </c>
      <c r="K39" s="3">
        <v>0</v>
      </c>
      <c r="M39" s="3">
        <v>5435609.2999999998</v>
      </c>
      <c r="O39" s="29">
        <v>0</v>
      </c>
      <c r="P39" s="29">
        <v>0</v>
      </c>
      <c r="Q39" s="31"/>
      <c r="R39" s="29"/>
      <c r="S39" s="3">
        <v>0</v>
      </c>
      <c r="T39" s="3">
        <v>0</v>
      </c>
      <c r="U39" s="3">
        <v>0</v>
      </c>
      <c r="V39" s="3">
        <v>0</v>
      </c>
      <c r="W39" s="3">
        <v>5872293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29">
        <v>5872293</v>
      </c>
      <c r="CN39" s="3">
        <v>0</v>
      </c>
      <c r="CO39" s="3">
        <v>0</v>
      </c>
      <c r="CP39" s="3">
        <v>5264476.55</v>
      </c>
      <c r="CQ39" s="3">
        <v>0</v>
      </c>
      <c r="CR39" s="3">
        <v>5264476.55</v>
      </c>
      <c r="CT39" s="3">
        <v>0</v>
      </c>
      <c r="CU39" s="3">
        <v>0</v>
      </c>
      <c r="CV39" s="3">
        <v>0</v>
      </c>
      <c r="CX39" s="3">
        <v>5264476.55</v>
      </c>
      <c r="CY39" s="35">
        <f t="shared" si="6"/>
        <v>0.89649418889690957</v>
      </c>
    </row>
    <row r="40" spans="1:104" hidden="1" outlineLevel="1" x14ac:dyDescent="0.15">
      <c r="A40" s="3" t="s">
        <v>62</v>
      </c>
      <c r="B40" s="10" t="s">
        <v>192</v>
      </c>
      <c r="C40" s="3" t="s">
        <v>193</v>
      </c>
      <c r="D40" s="3">
        <v>0</v>
      </c>
      <c r="E40" s="3">
        <v>0</v>
      </c>
      <c r="F40" s="3">
        <v>54530</v>
      </c>
      <c r="G40" s="3">
        <v>0</v>
      </c>
      <c r="H40" s="3">
        <v>54530</v>
      </c>
      <c r="I40" s="3">
        <v>0</v>
      </c>
      <c r="J40" s="3">
        <v>0</v>
      </c>
      <c r="K40" s="3">
        <v>0</v>
      </c>
      <c r="M40" s="3">
        <v>54530</v>
      </c>
      <c r="O40" s="29">
        <v>0</v>
      </c>
      <c r="P40" s="29">
        <v>0</v>
      </c>
      <c r="Q40" s="31"/>
      <c r="R40" s="29"/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82000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29">
        <v>82000</v>
      </c>
      <c r="CN40" s="3">
        <v>0</v>
      </c>
      <c r="CO40" s="3">
        <v>0</v>
      </c>
      <c r="CP40" s="3">
        <v>30192.600000000002</v>
      </c>
      <c r="CQ40" s="3">
        <v>0</v>
      </c>
      <c r="CR40" s="3">
        <v>30192.600000000002</v>
      </c>
      <c r="CT40" s="3">
        <v>0</v>
      </c>
      <c r="CU40" s="3">
        <v>0</v>
      </c>
      <c r="CV40" s="3">
        <v>0</v>
      </c>
      <c r="CX40" s="3">
        <v>30192.600000000002</v>
      </c>
      <c r="CY40" s="35">
        <f t="shared" si="6"/>
        <v>0.36820243902439026</v>
      </c>
    </row>
    <row r="41" spans="1:104" hidden="1" outlineLevel="1" x14ac:dyDescent="0.15">
      <c r="A41" s="3" t="s">
        <v>63</v>
      </c>
      <c r="B41" s="10" t="s">
        <v>194</v>
      </c>
      <c r="C41" s="3" t="s">
        <v>195</v>
      </c>
      <c r="D41" s="3">
        <v>0</v>
      </c>
      <c r="E41" s="3">
        <v>0</v>
      </c>
      <c r="F41" s="3">
        <v>230172.88</v>
      </c>
      <c r="G41" s="3">
        <v>0</v>
      </c>
      <c r="H41" s="3">
        <v>230172.88</v>
      </c>
      <c r="I41" s="3">
        <v>0</v>
      </c>
      <c r="J41" s="3">
        <v>0</v>
      </c>
      <c r="K41" s="3">
        <v>0</v>
      </c>
      <c r="M41" s="3">
        <v>230172.88</v>
      </c>
      <c r="O41" s="29">
        <v>0</v>
      </c>
      <c r="P41" s="29">
        <v>0</v>
      </c>
      <c r="Q41" s="31"/>
      <c r="R41" s="29"/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242358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29">
        <v>242358</v>
      </c>
      <c r="CN41" s="3">
        <v>0</v>
      </c>
      <c r="CO41" s="3">
        <v>0</v>
      </c>
      <c r="CP41" s="3">
        <v>233626.85</v>
      </c>
      <c r="CQ41" s="3">
        <v>0</v>
      </c>
      <c r="CR41" s="3">
        <v>233626.85</v>
      </c>
      <c r="CT41" s="3">
        <v>0</v>
      </c>
      <c r="CU41" s="3">
        <v>0</v>
      </c>
      <c r="CV41" s="3">
        <v>0</v>
      </c>
      <c r="CX41" s="3">
        <v>233626.85</v>
      </c>
      <c r="CY41" s="35">
        <f t="shared" si="6"/>
        <v>0.96397416218981835</v>
      </c>
    </row>
    <row r="42" spans="1:104" hidden="1" outlineLevel="1" x14ac:dyDescent="0.15">
      <c r="A42" s="3" t="s">
        <v>64</v>
      </c>
      <c r="B42" s="10" t="s">
        <v>196</v>
      </c>
      <c r="C42" s="3" t="s">
        <v>197</v>
      </c>
      <c r="D42" s="3">
        <v>0</v>
      </c>
      <c r="E42" s="3">
        <v>0</v>
      </c>
      <c r="F42" s="3">
        <v>74338.2</v>
      </c>
      <c r="G42" s="3">
        <v>0</v>
      </c>
      <c r="H42" s="3">
        <v>74338.2</v>
      </c>
      <c r="I42" s="3">
        <v>0</v>
      </c>
      <c r="J42" s="3">
        <v>0</v>
      </c>
      <c r="K42" s="3">
        <v>0</v>
      </c>
      <c r="M42" s="3">
        <v>74338.2</v>
      </c>
      <c r="O42" s="29">
        <v>0</v>
      </c>
      <c r="P42" s="29">
        <v>0</v>
      </c>
      <c r="Q42" s="31"/>
      <c r="R42" s="29"/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77042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29">
        <v>77042</v>
      </c>
      <c r="CN42" s="3">
        <v>0</v>
      </c>
      <c r="CO42" s="3">
        <v>0</v>
      </c>
      <c r="CP42" s="3">
        <v>78561.2</v>
      </c>
      <c r="CQ42" s="3">
        <v>0</v>
      </c>
      <c r="CR42" s="3">
        <v>78561.2</v>
      </c>
      <c r="CT42" s="3">
        <v>0</v>
      </c>
      <c r="CU42" s="3">
        <v>0</v>
      </c>
      <c r="CV42" s="3">
        <v>0</v>
      </c>
      <c r="CX42" s="3">
        <v>78561.2</v>
      </c>
      <c r="CY42" s="35">
        <f t="shared" si="6"/>
        <v>1.0197191142493705</v>
      </c>
    </row>
    <row r="43" spans="1:104" hidden="1" outlineLevel="1" x14ac:dyDescent="0.15">
      <c r="A43" s="3" t="s">
        <v>65</v>
      </c>
      <c r="B43" s="10" t="s">
        <v>198</v>
      </c>
      <c r="C43" s="3" t="s">
        <v>199</v>
      </c>
      <c r="D43" s="3">
        <v>0</v>
      </c>
      <c r="E43" s="3">
        <v>0</v>
      </c>
      <c r="F43" s="3">
        <v>5175.5</v>
      </c>
      <c r="G43" s="3">
        <v>0</v>
      </c>
      <c r="H43" s="3">
        <v>5175.5</v>
      </c>
      <c r="I43" s="3">
        <v>0</v>
      </c>
      <c r="J43" s="3">
        <v>0</v>
      </c>
      <c r="K43" s="3">
        <v>0</v>
      </c>
      <c r="M43" s="3">
        <v>5175.5</v>
      </c>
      <c r="O43" s="29">
        <v>0</v>
      </c>
      <c r="P43" s="29">
        <v>0</v>
      </c>
      <c r="Q43" s="31"/>
      <c r="R43" s="29"/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27500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29">
        <v>27500</v>
      </c>
      <c r="CN43" s="3">
        <v>0</v>
      </c>
      <c r="CO43" s="3">
        <v>0</v>
      </c>
      <c r="CP43" s="3">
        <v>20454.760000000002</v>
      </c>
      <c r="CQ43" s="3">
        <v>0</v>
      </c>
      <c r="CR43" s="3">
        <v>20454.760000000002</v>
      </c>
      <c r="CT43" s="3">
        <v>0</v>
      </c>
      <c r="CU43" s="3">
        <v>0</v>
      </c>
      <c r="CV43" s="3">
        <v>0</v>
      </c>
      <c r="CX43" s="3">
        <v>20454.760000000002</v>
      </c>
      <c r="CY43" s="35">
        <f t="shared" si="6"/>
        <v>0.74380945454545466</v>
      </c>
    </row>
    <row r="44" spans="1:104" hidden="1" outlineLevel="1" x14ac:dyDescent="0.15">
      <c r="A44" s="3" t="s">
        <v>66</v>
      </c>
      <c r="B44" s="10" t="s">
        <v>200</v>
      </c>
      <c r="C44" s="3" t="s">
        <v>201</v>
      </c>
      <c r="D44" s="3">
        <v>0</v>
      </c>
      <c r="E44" s="3">
        <v>0</v>
      </c>
      <c r="F44" s="3">
        <v>79169.78</v>
      </c>
      <c r="G44" s="3">
        <v>0</v>
      </c>
      <c r="H44" s="3">
        <v>79169.78</v>
      </c>
      <c r="I44" s="3">
        <v>0</v>
      </c>
      <c r="J44" s="3">
        <v>0</v>
      </c>
      <c r="K44" s="3">
        <v>0</v>
      </c>
      <c r="M44" s="3">
        <v>79169.78</v>
      </c>
      <c r="O44" s="29">
        <v>0</v>
      </c>
      <c r="P44" s="29">
        <v>0</v>
      </c>
      <c r="Q44" s="31"/>
      <c r="R44" s="29"/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81994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29">
        <v>81994</v>
      </c>
      <c r="CN44" s="3">
        <v>0</v>
      </c>
      <c r="CO44" s="3">
        <v>0</v>
      </c>
      <c r="CP44" s="3">
        <v>78194.78</v>
      </c>
      <c r="CQ44" s="3">
        <v>0</v>
      </c>
      <c r="CR44" s="3">
        <v>78194.78</v>
      </c>
      <c r="CT44" s="3">
        <v>0</v>
      </c>
      <c r="CU44" s="3">
        <v>0</v>
      </c>
      <c r="CV44" s="3">
        <v>0</v>
      </c>
      <c r="CX44" s="3">
        <v>78194.78</v>
      </c>
      <c r="CY44" s="35">
        <f t="shared" si="6"/>
        <v>0.95366465838963821</v>
      </c>
    </row>
    <row r="45" spans="1:104" hidden="1" outlineLevel="1" x14ac:dyDescent="0.15">
      <c r="A45" s="3" t="s">
        <v>67</v>
      </c>
      <c r="B45" s="10" t="s">
        <v>202</v>
      </c>
      <c r="C45" s="3" t="s">
        <v>203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M45" s="3">
        <v>0</v>
      </c>
      <c r="O45" s="29">
        <v>0</v>
      </c>
      <c r="P45" s="29">
        <v>0</v>
      </c>
      <c r="Q45" s="31"/>
      <c r="R45" s="29"/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3000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29">
        <v>3000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T45" s="3">
        <v>0</v>
      </c>
      <c r="CU45" s="3">
        <v>0</v>
      </c>
      <c r="CV45" s="3">
        <v>0</v>
      </c>
      <c r="CX45" s="3">
        <v>0</v>
      </c>
      <c r="CY45" s="35">
        <f t="shared" si="6"/>
        <v>0</v>
      </c>
    </row>
    <row r="46" spans="1:104" hidden="1" outlineLevel="1" x14ac:dyDescent="0.15">
      <c r="A46" s="3" t="s">
        <v>68</v>
      </c>
      <c r="B46" s="10" t="s">
        <v>204</v>
      </c>
      <c r="C46" s="3" t="s">
        <v>205</v>
      </c>
      <c r="D46" s="3">
        <v>0</v>
      </c>
      <c r="E46" s="3">
        <v>0</v>
      </c>
      <c r="F46" s="3">
        <v>27448.11</v>
      </c>
      <c r="G46" s="3">
        <v>0</v>
      </c>
      <c r="H46" s="3">
        <v>27448.11</v>
      </c>
      <c r="I46" s="3">
        <v>0</v>
      </c>
      <c r="J46" s="3">
        <v>0</v>
      </c>
      <c r="K46" s="3">
        <v>0</v>
      </c>
      <c r="M46" s="3">
        <v>27448.11</v>
      </c>
      <c r="O46" s="29">
        <v>0</v>
      </c>
      <c r="P46" s="29">
        <v>0</v>
      </c>
      <c r="Q46" s="31"/>
      <c r="R46" s="29"/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32982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29">
        <v>32982</v>
      </c>
      <c r="CN46" s="3">
        <v>0</v>
      </c>
      <c r="CO46" s="3">
        <v>0</v>
      </c>
      <c r="CP46" s="3">
        <v>32169.13</v>
      </c>
      <c r="CQ46" s="3">
        <v>0</v>
      </c>
      <c r="CR46" s="3">
        <v>32169.13</v>
      </c>
      <c r="CT46" s="3">
        <v>0</v>
      </c>
      <c r="CU46" s="3">
        <v>0</v>
      </c>
      <c r="CV46" s="3">
        <v>0</v>
      </c>
      <c r="CX46" s="3">
        <v>32169.13</v>
      </c>
      <c r="CY46" s="35">
        <f t="shared" si="6"/>
        <v>0.97535413255715242</v>
      </c>
    </row>
    <row r="47" spans="1:104" hidden="1" outlineLevel="1" x14ac:dyDescent="0.15">
      <c r="A47" s="3" t="s">
        <v>69</v>
      </c>
      <c r="B47" s="10" t="s">
        <v>206</v>
      </c>
      <c r="C47" s="3" t="s">
        <v>207</v>
      </c>
      <c r="D47" s="3">
        <v>0</v>
      </c>
      <c r="E47" s="3">
        <v>0</v>
      </c>
      <c r="F47" s="3">
        <v>60456.17</v>
      </c>
      <c r="G47" s="3">
        <v>0</v>
      </c>
      <c r="H47" s="3">
        <v>60456.17</v>
      </c>
      <c r="I47" s="3">
        <v>0</v>
      </c>
      <c r="J47" s="3">
        <v>0</v>
      </c>
      <c r="K47" s="3">
        <v>0</v>
      </c>
      <c r="M47" s="3">
        <v>60456.17</v>
      </c>
      <c r="O47" s="29">
        <v>0</v>
      </c>
      <c r="P47" s="29">
        <v>0</v>
      </c>
      <c r="Q47" s="31"/>
      <c r="R47" s="29"/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62599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29">
        <v>62599</v>
      </c>
      <c r="CN47" s="3">
        <v>0</v>
      </c>
      <c r="CO47" s="3">
        <v>0</v>
      </c>
      <c r="CP47" s="3">
        <v>59735.06</v>
      </c>
      <c r="CQ47" s="3">
        <v>0</v>
      </c>
      <c r="CR47" s="3">
        <v>59735.06</v>
      </c>
      <c r="CT47" s="3">
        <v>0</v>
      </c>
      <c r="CU47" s="3">
        <v>0</v>
      </c>
      <c r="CV47" s="3">
        <v>0</v>
      </c>
      <c r="CX47" s="3">
        <v>59735.06</v>
      </c>
      <c r="CY47" s="35">
        <f t="shared" si="6"/>
        <v>0.95424942890461506</v>
      </c>
    </row>
    <row r="48" spans="1:104" hidden="1" outlineLevel="1" x14ac:dyDescent="0.15">
      <c r="A48" s="3" t="s">
        <v>70</v>
      </c>
      <c r="B48" s="10" t="s">
        <v>208</v>
      </c>
      <c r="C48" s="3" t="s">
        <v>209</v>
      </c>
      <c r="D48" s="3">
        <v>0</v>
      </c>
      <c r="E48" s="3">
        <v>0</v>
      </c>
      <c r="F48" s="3">
        <v>53952.99</v>
      </c>
      <c r="G48" s="3">
        <v>0</v>
      </c>
      <c r="H48" s="3">
        <v>53952.99</v>
      </c>
      <c r="I48" s="3">
        <v>0</v>
      </c>
      <c r="J48" s="3">
        <v>0</v>
      </c>
      <c r="K48" s="3">
        <v>0</v>
      </c>
      <c r="M48" s="3">
        <v>53952.99</v>
      </c>
      <c r="O48" s="29">
        <v>0</v>
      </c>
      <c r="P48" s="29">
        <v>0</v>
      </c>
      <c r="Q48" s="31"/>
      <c r="R48" s="29"/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55500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29">
        <v>55500</v>
      </c>
      <c r="CN48" s="3">
        <v>0</v>
      </c>
      <c r="CO48" s="3">
        <v>0</v>
      </c>
      <c r="CP48" s="3">
        <v>56740</v>
      </c>
      <c r="CQ48" s="3">
        <v>0</v>
      </c>
      <c r="CR48" s="3">
        <v>56740</v>
      </c>
      <c r="CT48" s="3">
        <v>0</v>
      </c>
      <c r="CU48" s="3">
        <v>0</v>
      </c>
      <c r="CV48" s="3">
        <v>0</v>
      </c>
      <c r="CX48" s="3">
        <v>56740</v>
      </c>
      <c r="CY48" s="35">
        <f t="shared" si="6"/>
        <v>1.0223423423423423</v>
      </c>
    </row>
    <row r="49" spans="1:104" hidden="1" outlineLevel="1" x14ac:dyDescent="0.15">
      <c r="A49" s="3" t="s">
        <v>71</v>
      </c>
      <c r="B49" s="10" t="s">
        <v>210</v>
      </c>
      <c r="C49" s="3" t="s">
        <v>211</v>
      </c>
      <c r="D49" s="3">
        <v>0</v>
      </c>
      <c r="E49" s="3">
        <v>0</v>
      </c>
      <c r="F49" s="3">
        <v>53876.18</v>
      </c>
      <c r="G49" s="3">
        <v>0</v>
      </c>
      <c r="H49" s="3">
        <v>53876.18</v>
      </c>
      <c r="I49" s="3">
        <v>0</v>
      </c>
      <c r="J49" s="3">
        <v>0</v>
      </c>
      <c r="K49" s="3">
        <v>0</v>
      </c>
      <c r="M49" s="3">
        <v>53876.18</v>
      </c>
      <c r="O49" s="29">
        <v>0</v>
      </c>
      <c r="P49" s="29">
        <v>0</v>
      </c>
      <c r="Q49" s="31"/>
      <c r="R49" s="29"/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58147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29">
        <v>58147</v>
      </c>
      <c r="CN49" s="3">
        <v>0</v>
      </c>
      <c r="CO49" s="3">
        <v>0</v>
      </c>
      <c r="CP49" s="3">
        <v>55475.4</v>
      </c>
      <c r="CQ49" s="3">
        <v>0</v>
      </c>
      <c r="CR49" s="3">
        <v>55475.4</v>
      </c>
      <c r="CT49" s="3">
        <v>0</v>
      </c>
      <c r="CU49" s="3">
        <v>0</v>
      </c>
      <c r="CV49" s="3">
        <v>0</v>
      </c>
      <c r="CX49" s="3">
        <v>55475.4</v>
      </c>
      <c r="CY49" s="35">
        <f t="shared" si="6"/>
        <v>0.95405437941768279</v>
      </c>
    </row>
    <row r="50" spans="1:104" hidden="1" outlineLevel="1" x14ac:dyDescent="0.15">
      <c r="A50" s="3" t="s">
        <v>72</v>
      </c>
      <c r="B50" s="10" t="s">
        <v>212</v>
      </c>
      <c r="C50" s="3" t="s">
        <v>213</v>
      </c>
      <c r="D50" s="3">
        <v>0</v>
      </c>
      <c r="E50" s="3">
        <v>0</v>
      </c>
      <c r="F50" s="3">
        <v>761070.39</v>
      </c>
      <c r="G50" s="3">
        <v>0</v>
      </c>
      <c r="H50" s="3">
        <v>761070.39</v>
      </c>
      <c r="I50" s="3">
        <v>0</v>
      </c>
      <c r="J50" s="3">
        <v>0</v>
      </c>
      <c r="K50" s="3">
        <v>0</v>
      </c>
      <c r="M50" s="3">
        <v>761070.39</v>
      </c>
      <c r="O50" s="29">
        <v>0</v>
      </c>
      <c r="P50" s="29">
        <v>0</v>
      </c>
      <c r="Q50" s="31"/>
      <c r="R50" s="29"/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849778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29">
        <v>849778</v>
      </c>
      <c r="CN50" s="3">
        <v>0</v>
      </c>
      <c r="CO50" s="3">
        <v>0</v>
      </c>
      <c r="CP50" s="3">
        <v>809447.4</v>
      </c>
      <c r="CQ50" s="3">
        <v>0</v>
      </c>
      <c r="CR50" s="3">
        <v>809447.4</v>
      </c>
      <c r="CT50" s="3">
        <v>0</v>
      </c>
      <c r="CU50" s="3">
        <v>0</v>
      </c>
      <c r="CV50" s="3">
        <v>0</v>
      </c>
      <c r="CX50" s="3">
        <v>809447.4</v>
      </c>
      <c r="CY50" s="35">
        <f t="shared" si="6"/>
        <v>0.95253983981698753</v>
      </c>
    </row>
    <row r="51" spans="1:104" hidden="1" outlineLevel="1" x14ac:dyDescent="0.15">
      <c r="A51" s="3" t="s">
        <v>73</v>
      </c>
      <c r="B51" s="10" t="s">
        <v>214</v>
      </c>
      <c r="C51" s="3" t="s">
        <v>215</v>
      </c>
      <c r="D51" s="3">
        <v>0</v>
      </c>
      <c r="E51" s="3">
        <v>47720.91</v>
      </c>
      <c r="F51" s="3">
        <v>495710.64</v>
      </c>
      <c r="G51" s="3">
        <v>0</v>
      </c>
      <c r="H51" s="3">
        <v>543431.55000000005</v>
      </c>
      <c r="I51" s="3">
        <v>0</v>
      </c>
      <c r="J51" s="3">
        <v>0</v>
      </c>
      <c r="K51" s="3">
        <v>0</v>
      </c>
      <c r="M51" s="3">
        <v>543431.55000000005</v>
      </c>
      <c r="O51" s="29">
        <v>0</v>
      </c>
      <c r="P51" s="29">
        <v>0</v>
      </c>
      <c r="Q51" s="31"/>
      <c r="R51" s="29"/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592032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29">
        <v>592032</v>
      </c>
      <c r="CN51" s="3">
        <v>0</v>
      </c>
      <c r="CO51" s="3">
        <v>55915.97</v>
      </c>
      <c r="CP51" s="3">
        <v>549786.14</v>
      </c>
      <c r="CQ51" s="3">
        <v>0</v>
      </c>
      <c r="CR51" s="3">
        <v>605702.11</v>
      </c>
      <c r="CT51" s="3">
        <v>0</v>
      </c>
      <c r="CU51" s="3">
        <v>0</v>
      </c>
      <c r="CV51" s="3">
        <v>0</v>
      </c>
      <c r="CX51" s="3">
        <v>605702.11</v>
      </c>
      <c r="CY51" s="35">
        <f t="shared" si="6"/>
        <v>1.0230901539105994</v>
      </c>
    </row>
    <row r="52" spans="1:104" hidden="1" outlineLevel="1" x14ac:dyDescent="0.15">
      <c r="A52" s="3" t="s">
        <v>74</v>
      </c>
      <c r="B52" s="10" t="s">
        <v>216</v>
      </c>
      <c r="C52" s="3" t="s">
        <v>217</v>
      </c>
      <c r="D52" s="3">
        <v>0</v>
      </c>
      <c r="E52" s="3">
        <v>0</v>
      </c>
      <c r="F52" s="3">
        <v>19384.45</v>
      </c>
      <c r="G52" s="3">
        <v>0</v>
      </c>
      <c r="H52" s="3">
        <v>19384.45</v>
      </c>
      <c r="I52" s="3">
        <v>0</v>
      </c>
      <c r="J52" s="3">
        <v>0</v>
      </c>
      <c r="K52" s="3">
        <v>0</v>
      </c>
      <c r="M52" s="3">
        <v>19384.45</v>
      </c>
      <c r="O52" s="29">
        <v>0</v>
      </c>
      <c r="P52" s="29">
        <v>0</v>
      </c>
      <c r="Q52" s="31"/>
      <c r="R52" s="29"/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21415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29">
        <v>21415</v>
      </c>
      <c r="CN52" s="3">
        <v>0</v>
      </c>
      <c r="CO52" s="3">
        <v>0</v>
      </c>
      <c r="CP52" s="3">
        <v>21202.62</v>
      </c>
      <c r="CQ52" s="3">
        <v>0</v>
      </c>
      <c r="CR52" s="3">
        <v>21202.62</v>
      </c>
      <c r="CT52" s="3">
        <v>0</v>
      </c>
      <c r="CU52" s="3">
        <v>0</v>
      </c>
      <c r="CV52" s="3">
        <v>0</v>
      </c>
      <c r="CX52" s="3">
        <v>21202.62</v>
      </c>
      <c r="CY52" s="35">
        <f t="shared" si="6"/>
        <v>0.99008265234648607</v>
      </c>
    </row>
    <row r="53" spans="1:104" hidden="1" outlineLevel="1" x14ac:dyDescent="0.15">
      <c r="A53" s="3" t="s">
        <v>75</v>
      </c>
      <c r="B53" s="10" t="s">
        <v>218</v>
      </c>
      <c r="C53" s="3" t="s">
        <v>219</v>
      </c>
      <c r="D53" s="3">
        <v>0</v>
      </c>
      <c r="E53" s="3">
        <v>0</v>
      </c>
      <c r="F53" s="3">
        <v>389695.75</v>
      </c>
      <c r="G53" s="3">
        <v>0</v>
      </c>
      <c r="H53" s="3">
        <v>389695.75</v>
      </c>
      <c r="I53" s="3">
        <v>0</v>
      </c>
      <c r="J53" s="3">
        <v>0</v>
      </c>
      <c r="K53" s="3">
        <v>0</v>
      </c>
      <c r="M53" s="3">
        <v>389695.75</v>
      </c>
      <c r="O53" s="29">
        <v>0</v>
      </c>
      <c r="P53" s="29">
        <v>0</v>
      </c>
      <c r="Q53" s="31"/>
      <c r="R53" s="29"/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471225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29">
        <v>471225</v>
      </c>
      <c r="CN53" s="3">
        <v>0</v>
      </c>
      <c r="CO53" s="3">
        <v>0</v>
      </c>
      <c r="CP53" s="3">
        <v>422865.77</v>
      </c>
      <c r="CQ53" s="3">
        <v>0</v>
      </c>
      <c r="CR53" s="3">
        <v>422865.77</v>
      </c>
      <c r="CT53" s="3">
        <v>0</v>
      </c>
      <c r="CU53" s="3">
        <v>0</v>
      </c>
      <c r="CV53" s="3">
        <v>0</v>
      </c>
      <c r="CX53" s="3">
        <v>422865.77</v>
      </c>
      <c r="CY53" s="35">
        <f t="shared" si="6"/>
        <v>0.89737550002652666</v>
      </c>
    </row>
    <row r="54" spans="1:104" hidden="1" outlineLevel="1" x14ac:dyDescent="0.15">
      <c r="A54" s="3" t="s">
        <v>220</v>
      </c>
      <c r="B54" s="10" t="s">
        <v>221</v>
      </c>
      <c r="C54" s="3" t="s">
        <v>222</v>
      </c>
      <c r="D54" s="3">
        <v>0</v>
      </c>
      <c r="E54" s="3">
        <v>0</v>
      </c>
      <c r="F54" s="3">
        <v>6003.42</v>
      </c>
      <c r="G54" s="3">
        <v>0</v>
      </c>
      <c r="H54" s="3">
        <v>6003.42</v>
      </c>
      <c r="I54" s="3">
        <v>0</v>
      </c>
      <c r="J54" s="3">
        <v>0</v>
      </c>
      <c r="K54" s="3">
        <v>0</v>
      </c>
      <c r="M54" s="3">
        <v>6003.42</v>
      </c>
      <c r="O54" s="29">
        <v>0</v>
      </c>
      <c r="P54" s="29">
        <v>0</v>
      </c>
      <c r="Q54" s="31"/>
      <c r="R54" s="29"/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29">
        <v>0</v>
      </c>
      <c r="CN54" s="3">
        <v>0</v>
      </c>
      <c r="CO54" s="3">
        <v>0</v>
      </c>
      <c r="CP54" s="3">
        <v>460</v>
      </c>
      <c r="CQ54" s="3">
        <v>0</v>
      </c>
      <c r="CR54" s="3">
        <v>460</v>
      </c>
      <c r="CT54" s="3">
        <v>0</v>
      </c>
      <c r="CU54" s="3">
        <v>0</v>
      </c>
      <c r="CV54" s="3">
        <v>0</v>
      </c>
      <c r="CX54" s="3">
        <v>460</v>
      </c>
      <c r="CY54" s="35" t="str">
        <f t="shared" si="6"/>
        <v>n/a</v>
      </c>
    </row>
    <row r="55" spans="1:104" hidden="1" outlineLevel="1" x14ac:dyDescent="0.15">
      <c r="A55" s="3" t="s">
        <v>76</v>
      </c>
      <c r="B55" s="10" t="s">
        <v>223</v>
      </c>
      <c r="C55" s="3" t="s">
        <v>224</v>
      </c>
      <c r="D55" s="3">
        <v>0</v>
      </c>
      <c r="E55" s="3">
        <v>0</v>
      </c>
      <c r="F55" s="3">
        <v>60451.11</v>
      </c>
      <c r="G55" s="3">
        <v>0</v>
      </c>
      <c r="H55" s="3">
        <v>60451.11</v>
      </c>
      <c r="I55" s="3">
        <v>0</v>
      </c>
      <c r="J55" s="3">
        <v>0</v>
      </c>
      <c r="K55" s="3">
        <v>0</v>
      </c>
      <c r="M55" s="3">
        <v>60451.11</v>
      </c>
      <c r="O55" s="29">
        <v>0</v>
      </c>
      <c r="P55" s="29">
        <v>0</v>
      </c>
      <c r="Q55" s="31"/>
      <c r="R55" s="29"/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135770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29">
        <v>135770</v>
      </c>
      <c r="CN55" s="3">
        <v>0</v>
      </c>
      <c r="CO55" s="3">
        <v>0</v>
      </c>
      <c r="CP55" s="3">
        <v>95110.09</v>
      </c>
      <c r="CQ55" s="3">
        <v>0</v>
      </c>
      <c r="CR55" s="3">
        <v>95110.09</v>
      </c>
      <c r="CT55" s="3">
        <v>0</v>
      </c>
      <c r="CU55" s="3">
        <v>0</v>
      </c>
      <c r="CV55" s="3">
        <v>0</v>
      </c>
      <c r="CX55" s="3">
        <v>95110.09</v>
      </c>
      <c r="CY55" s="35">
        <f t="shared" si="6"/>
        <v>0.70052360609854902</v>
      </c>
    </row>
    <row r="56" spans="1:104" hidden="1" outlineLevel="1" x14ac:dyDescent="0.15">
      <c r="A56" s="3" t="s">
        <v>77</v>
      </c>
      <c r="B56" s="10" t="s">
        <v>225</v>
      </c>
      <c r="C56" s="3" t="s">
        <v>226</v>
      </c>
      <c r="D56" s="3">
        <v>0</v>
      </c>
      <c r="E56" s="3">
        <v>0</v>
      </c>
      <c r="F56" s="3">
        <v>900</v>
      </c>
      <c r="G56" s="3">
        <v>0</v>
      </c>
      <c r="H56" s="3">
        <v>900</v>
      </c>
      <c r="I56" s="3">
        <v>0</v>
      </c>
      <c r="J56" s="3">
        <v>0</v>
      </c>
      <c r="K56" s="3">
        <v>0</v>
      </c>
      <c r="M56" s="3">
        <v>900</v>
      </c>
      <c r="O56" s="29">
        <v>0</v>
      </c>
      <c r="P56" s="29">
        <v>0</v>
      </c>
      <c r="Q56" s="31"/>
      <c r="R56" s="29"/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900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29">
        <v>900</v>
      </c>
      <c r="CN56" s="3">
        <v>0</v>
      </c>
      <c r="CO56" s="3">
        <v>0</v>
      </c>
      <c r="CP56" s="3">
        <v>900</v>
      </c>
      <c r="CQ56" s="3">
        <v>0</v>
      </c>
      <c r="CR56" s="3">
        <v>900</v>
      </c>
      <c r="CT56" s="3">
        <v>0</v>
      </c>
      <c r="CU56" s="3">
        <v>0</v>
      </c>
      <c r="CV56" s="3">
        <v>0</v>
      </c>
      <c r="CX56" s="3">
        <v>900</v>
      </c>
      <c r="CY56" s="35">
        <f t="shared" si="6"/>
        <v>1</v>
      </c>
    </row>
    <row r="57" spans="1:104" hidden="1" outlineLevel="1" x14ac:dyDescent="0.15">
      <c r="A57" s="3" t="s">
        <v>227</v>
      </c>
      <c r="B57" s="10" t="s">
        <v>228</v>
      </c>
      <c r="C57" s="3" t="s">
        <v>229</v>
      </c>
      <c r="D57" s="3">
        <v>0</v>
      </c>
      <c r="E57" s="3">
        <v>0</v>
      </c>
      <c r="F57" s="3">
        <v>5125</v>
      </c>
      <c r="G57" s="3">
        <v>0</v>
      </c>
      <c r="H57" s="3">
        <v>5125</v>
      </c>
      <c r="I57" s="3">
        <v>0</v>
      </c>
      <c r="J57" s="3">
        <v>0</v>
      </c>
      <c r="K57" s="3">
        <v>0</v>
      </c>
      <c r="M57" s="3">
        <v>5125</v>
      </c>
      <c r="O57" s="29">
        <v>0</v>
      </c>
      <c r="P57" s="29">
        <v>0</v>
      </c>
      <c r="Q57" s="31"/>
      <c r="R57" s="29"/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29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T57" s="3">
        <v>0</v>
      </c>
      <c r="CU57" s="3">
        <v>0</v>
      </c>
      <c r="CV57" s="3">
        <v>0</v>
      </c>
      <c r="CX57" s="3">
        <v>0</v>
      </c>
      <c r="CY57" s="35" t="str">
        <f t="shared" si="6"/>
        <v>n/a</v>
      </c>
    </row>
    <row r="58" spans="1:104" s="4" customFormat="1" collapsed="1" x14ac:dyDescent="0.15">
      <c r="A58" s="6" t="s">
        <v>19</v>
      </c>
      <c r="B58" s="11"/>
      <c r="C58" s="2" t="s">
        <v>12</v>
      </c>
      <c r="D58" s="6">
        <v>0</v>
      </c>
      <c r="E58" s="6">
        <v>47720.91</v>
      </c>
      <c r="F58" s="6">
        <v>8554799.2699999996</v>
      </c>
      <c r="G58" s="6">
        <v>0</v>
      </c>
      <c r="H58" s="6">
        <v>8602520.1799999997</v>
      </c>
      <c r="I58" s="6">
        <v>0</v>
      </c>
      <c r="J58" s="6">
        <v>0</v>
      </c>
      <c r="K58" s="6">
        <v>0</v>
      </c>
      <c r="L58" s="7"/>
      <c r="M58" s="6">
        <v>8602520.1799999978</v>
      </c>
      <c r="N58" s="6"/>
      <c r="O58" s="6">
        <v>0</v>
      </c>
      <c r="P58" s="6">
        <v>0</v>
      </c>
      <c r="Q58" s="6"/>
      <c r="R58" s="7"/>
      <c r="S58" s="6">
        <v>206285</v>
      </c>
      <c r="T58" s="6">
        <v>119296</v>
      </c>
      <c r="U58" s="6">
        <v>543465</v>
      </c>
      <c r="V58" s="6">
        <v>69203</v>
      </c>
      <c r="W58" s="6">
        <v>5872293</v>
      </c>
      <c r="X58" s="6">
        <v>82000</v>
      </c>
      <c r="Y58" s="6">
        <v>242358</v>
      </c>
      <c r="Z58" s="6">
        <v>77042</v>
      </c>
      <c r="AA58" s="6">
        <v>27500</v>
      </c>
      <c r="AB58" s="6">
        <v>81994</v>
      </c>
      <c r="AC58" s="6">
        <v>3000</v>
      </c>
      <c r="AD58" s="6">
        <v>32982</v>
      </c>
      <c r="AE58" s="6">
        <v>62599</v>
      </c>
      <c r="AF58" s="6">
        <v>55500</v>
      </c>
      <c r="AG58" s="6">
        <v>58147</v>
      </c>
      <c r="AH58" s="6">
        <v>849778</v>
      </c>
      <c r="AI58" s="6">
        <v>592032</v>
      </c>
      <c r="AJ58" s="6">
        <v>21415</v>
      </c>
      <c r="AK58" s="6">
        <v>471225</v>
      </c>
      <c r="AL58" s="6">
        <v>135770</v>
      </c>
      <c r="AM58" s="6">
        <v>900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9604784</v>
      </c>
      <c r="CM58" s="7"/>
      <c r="CN58" s="6">
        <v>0</v>
      </c>
      <c r="CO58" s="6">
        <v>55915.97</v>
      </c>
      <c r="CP58" s="6">
        <v>8663658.2199999988</v>
      </c>
      <c r="CQ58" s="6">
        <v>0</v>
      </c>
      <c r="CR58" s="6">
        <v>8719574.1899999995</v>
      </c>
      <c r="CS58" s="2"/>
      <c r="CT58" s="6">
        <v>0</v>
      </c>
      <c r="CU58" s="6">
        <v>0</v>
      </c>
      <c r="CV58" s="6">
        <v>0</v>
      </c>
      <c r="CX58" s="6">
        <v>8719574.1899999995</v>
      </c>
      <c r="CY58" s="40">
        <f>IF(CL58=0,"n/a",CX58/(CL58))</f>
        <v>0.90783657289950503</v>
      </c>
      <c r="CZ58" s="38"/>
    </row>
    <row r="59" spans="1:104" s="4" customFormat="1" x14ac:dyDescent="0.15">
      <c r="B59" s="11"/>
      <c r="H59" s="7"/>
      <c r="K59" s="7"/>
      <c r="L59" s="7"/>
      <c r="M59" s="7"/>
      <c r="N59" s="7"/>
      <c r="O59" s="7"/>
      <c r="P59" s="7"/>
      <c r="Q59" s="7"/>
      <c r="R59" s="7"/>
      <c r="CL59" s="7"/>
      <c r="CM59" s="7"/>
      <c r="CR59" s="7"/>
      <c r="CV59" s="7"/>
      <c r="CY59" s="39"/>
      <c r="CZ59" s="39"/>
    </row>
    <row r="60" spans="1:104" outlineLevel="1" x14ac:dyDescent="0.15">
      <c r="A60" s="3" t="s">
        <v>78</v>
      </c>
      <c r="B60" s="10" t="s">
        <v>230</v>
      </c>
      <c r="C60" s="3" t="s">
        <v>231</v>
      </c>
      <c r="D60" s="3">
        <v>0</v>
      </c>
      <c r="E60" s="3">
        <v>10452.950000000001</v>
      </c>
      <c r="F60" s="3">
        <v>2247513.7200000002</v>
      </c>
      <c r="G60" s="3">
        <v>0</v>
      </c>
      <c r="H60" s="3">
        <v>2257966.6700000004</v>
      </c>
      <c r="I60" s="3">
        <v>0</v>
      </c>
      <c r="J60" s="3">
        <v>0</v>
      </c>
      <c r="K60" s="3">
        <v>0</v>
      </c>
      <c r="M60" s="3">
        <v>2257966.67</v>
      </c>
      <c r="O60" s="29">
        <v>0</v>
      </c>
      <c r="P60" s="29">
        <v>0</v>
      </c>
      <c r="Q60" s="31"/>
      <c r="R60" s="29"/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2682510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29">
        <v>2682510</v>
      </c>
      <c r="CN60" s="3">
        <v>0</v>
      </c>
      <c r="CO60" s="3">
        <v>13416.69</v>
      </c>
      <c r="CP60" s="3">
        <v>2348489.3199999998</v>
      </c>
      <c r="CQ60" s="3">
        <v>0</v>
      </c>
      <c r="CR60" s="3">
        <v>2361906.0099999998</v>
      </c>
      <c r="CT60" s="3">
        <v>0</v>
      </c>
      <c r="CU60" s="3">
        <v>0</v>
      </c>
      <c r="CV60" s="3">
        <v>0</v>
      </c>
      <c r="CX60" s="3">
        <v>2361906.0099999998</v>
      </c>
      <c r="CY60" s="35">
        <f>IF(CL60=0,"n/a",CX60/(CL60))</f>
        <v>0.88048358067630683</v>
      </c>
    </row>
    <row r="61" spans="1:104" s="4" customFormat="1" x14ac:dyDescent="0.15">
      <c r="A61" s="6" t="s">
        <v>23</v>
      </c>
      <c r="B61" s="11"/>
      <c r="C61" s="2" t="s">
        <v>21</v>
      </c>
      <c r="D61" s="6">
        <v>0</v>
      </c>
      <c r="E61" s="6">
        <v>10452.950000000001</v>
      </c>
      <c r="F61" s="6">
        <v>2247513.7200000002</v>
      </c>
      <c r="G61" s="6">
        <v>0</v>
      </c>
      <c r="H61" s="6">
        <v>2257966.6700000004</v>
      </c>
      <c r="I61" s="6">
        <v>0</v>
      </c>
      <c r="J61" s="6">
        <v>0</v>
      </c>
      <c r="K61" s="6">
        <v>0</v>
      </c>
      <c r="L61" s="7"/>
      <c r="M61" s="6">
        <v>2257966.67</v>
      </c>
      <c r="N61" s="6"/>
      <c r="O61" s="6">
        <v>0</v>
      </c>
      <c r="P61" s="6">
        <v>0</v>
      </c>
      <c r="Q61" s="6"/>
      <c r="R61" s="7"/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2682510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2682510</v>
      </c>
      <c r="CM61" s="7"/>
      <c r="CN61" s="6">
        <v>0</v>
      </c>
      <c r="CO61" s="6">
        <v>13416.69</v>
      </c>
      <c r="CP61" s="6">
        <v>2348489.3199999998</v>
      </c>
      <c r="CQ61" s="6">
        <v>0</v>
      </c>
      <c r="CR61" s="6">
        <v>2361906.0099999998</v>
      </c>
      <c r="CS61" s="2"/>
      <c r="CT61" s="6">
        <v>0</v>
      </c>
      <c r="CU61" s="6">
        <v>0</v>
      </c>
      <c r="CV61" s="6">
        <v>0</v>
      </c>
      <c r="CX61" s="6">
        <v>2361906.0099999998</v>
      </c>
      <c r="CY61" s="40">
        <f>IF(CL61=0,"n/a",CX61/(CL61))</f>
        <v>0.88048358067630683</v>
      </c>
      <c r="CZ61" s="38"/>
    </row>
    <row r="62" spans="1:104" s="4" customFormat="1" x14ac:dyDescent="0.15">
      <c r="B62" s="11"/>
      <c r="H62" s="7"/>
      <c r="K62" s="7"/>
      <c r="L62" s="7"/>
      <c r="M62" s="7"/>
      <c r="N62" s="7"/>
      <c r="O62" s="7"/>
      <c r="P62" s="7"/>
      <c r="Q62" s="7"/>
      <c r="R62" s="7"/>
      <c r="CL62" s="7"/>
      <c r="CM62" s="7"/>
      <c r="CR62" s="7"/>
      <c r="CV62" s="7"/>
      <c r="CY62" s="39"/>
      <c r="CZ62" s="39"/>
    </row>
    <row r="63" spans="1:104" s="4" customFormat="1" x14ac:dyDescent="0.15">
      <c r="A63" s="5" t="s">
        <v>2</v>
      </c>
      <c r="B63" s="11"/>
      <c r="C63" s="2" t="s">
        <v>22</v>
      </c>
      <c r="D63" s="5">
        <f t="shared" ref="D63:G63" si="7">D58+D61</f>
        <v>0</v>
      </c>
      <c r="E63" s="5">
        <f t="shared" si="7"/>
        <v>58173.86</v>
      </c>
      <c r="F63" s="5">
        <f t="shared" si="7"/>
        <v>10802312.99</v>
      </c>
      <c r="G63" s="5">
        <f t="shared" si="7"/>
        <v>0</v>
      </c>
      <c r="H63" s="5">
        <f>H58+H61</f>
        <v>10860486.85</v>
      </c>
      <c r="I63" s="5">
        <f t="shared" ref="I63:J63" si="8">I58+I61</f>
        <v>0</v>
      </c>
      <c r="J63" s="5">
        <f t="shared" si="8"/>
        <v>0</v>
      </c>
      <c r="K63" s="5">
        <f>K58+K61</f>
        <v>0</v>
      </c>
      <c r="L63" s="7"/>
      <c r="M63" s="5">
        <f>M58+M61</f>
        <v>10860486.849999998</v>
      </c>
      <c r="N63" s="5"/>
      <c r="O63" s="5"/>
      <c r="P63" s="5"/>
      <c r="Q63" s="5"/>
      <c r="R63" s="7"/>
      <c r="S63" s="5">
        <f t="shared" ref="S63:AX63" si="9">S58+S61</f>
        <v>206285</v>
      </c>
      <c r="T63" s="5">
        <f t="shared" si="9"/>
        <v>119296</v>
      </c>
      <c r="U63" s="5">
        <f t="shared" si="9"/>
        <v>543465</v>
      </c>
      <c r="V63" s="5">
        <f t="shared" si="9"/>
        <v>69203</v>
      </c>
      <c r="W63" s="5">
        <f t="shared" si="9"/>
        <v>5872293</v>
      </c>
      <c r="X63" s="5">
        <f t="shared" si="9"/>
        <v>82000</v>
      </c>
      <c r="Y63" s="5">
        <f t="shared" si="9"/>
        <v>242358</v>
      </c>
      <c r="Z63" s="5">
        <f t="shared" si="9"/>
        <v>77042</v>
      </c>
      <c r="AA63" s="5">
        <f t="shared" si="9"/>
        <v>27500</v>
      </c>
      <c r="AB63" s="5">
        <f t="shared" si="9"/>
        <v>81994</v>
      </c>
      <c r="AC63" s="5">
        <f t="shared" si="9"/>
        <v>3000</v>
      </c>
      <c r="AD63" s="5">
        <f t="shared" si="9"/>
        <v>32982</v>
      </c>
      <c r="AE63" s="5">
        <f t="shared" si="9"/>
        <v>62599</v>
      </c>
      <c r="AF63" s="5">
        <f t="shared" si="9"/>
        <v>55500</v>
      </c>
      <c r="AG63" s="5">
        <f t="shared" si="9"/>
        <v>58147</v>
      </c>
      <c r="AH63" s="5">
        <f t="shared" si="9"/>
        <v>849778</v>
      </c>
      <c r="AI63" s="5">
        <f t="shared" si="9"/>
        <v>592032</v>
      </c>
      <c r="AJ63" s="5">
        <f t="shared" si="9"/>
        <v>21415</v>
      </c>
      <c r="AK63" s="5">
        <f t="shared" si="9"/>
        <v>471225</v>
      </c>
      <c r="AL63" s="5">
        <f t="shared" si="9"/>
        <v>135770</v>
      </c>
      <c r="AM63" s="5">
        <f t="shared" si="9"/>
        <v>900</v>
      </c>
      <c r="AN63" s="5">
        <f t="shared" si="9"/>
        <v>2682510</v>
      </c>
      <c r="AO63" s="5">
        <f t="shared" si="9"/>
        <v>0</v>
      </c>
      <c r="AP63" s="5">
        <f t="shared" si="9"/>
        <v>0</v>
      </c>
      <c r="AQ63" s="5">
        <f t="shared" si="9"/>
        <v>0</v>
      </c>
      <c r="AR63" s="5">
        <f t="shared" si="9"/>
        <v>0</v>
      </c>
      <c r="AS63" s="5">
        <f t="shared" si="9"/>
        <v>0</v>
      </c>
      <c r="AT63" s="5">
        <f t="shared" si="9"/>
        <v>0</v>
      </c>
      <c r="AU63" s="5">
        <f t="shared" si="9"/>
        <v>0</v>
      </c>
      <c r="AV63" s="5">
        <f t="shared" si="9"/>
        <v>0</v>
      </c>
      <c r="AW63" s="5">
        <f t="shared" si="9"/>
        <v>0</v>
      </c>
      <c r="AX63" s="5">
        <f t="shared" si="9"/>
        <v>0</v>
      </c>
      <c r="AY63" s="5">
        <f t="shared" ref="AY63:CD63" si="10">AY58+AY61</f>
        <v>0</v>
      </c>
      <c r="AZ63" s="5">
        <f t="shared" si="10"/>
        <v>0</v>
      </c>
      <c r="BA63" s="5">
        <f t="shared" si="10"/>
        <v>0</v>
      </c>
      <c r="BB63" s="5">
        <f t="shared" si="10"/>
        <v>0</v>
      </c>
      <c r="BC63" s="5">
        <f t="shared" si="10"/>
        <v>0</v>
      </c>
      <c r="BD63" s="5">
        <f t="shared" si="10"/>
        <v>0</v>
      </c>
      <c r="BE63" s="5">
        <f t="shared" si="10"/>
        <v>0</v>
      </c>
      <c r="BF63" s="5">
        <f t="shared" si="10"/>
        <v>0</v>
      </c>
      <c r="BG63" s="5">
        <f t="shared" si="10"/>
        <v>0</v>
      </c>
      <c r="BH63" s="5">
        <f t="shared" si="10"/>
        <v>0</v>
      </c>
      <c r="BI63" s="5">
        <f t="shared" si="10"/>
        <v>0</v>
      </c>
      <c r="BJ63" s="5">
        <f t="shared" si="10"/>
        <v>0</v>
      </c>
      <c r="BK63" s="5">
        <f t="shared" si="10"/>
        <v>0</v>
      </c>
      <c r="BL63" s="5">
        <f t="shared" si="10"/>
        <v>0</v>
      </c>
      <c r="BM63" s="5">
        <f t="shared" si="10"/>
        <v>0</v>
      </c>
      <c r="BN63" s="5">
        <f t="shared" si="10"/>
        <v>0</v>
      </c>
      <c r="BO63" s="5">
        <f t="shared" si="10"/>
        <v>0</v>
      </c>
      <c r="BP63" s="5">
        <f t="shared" si="10"/>
        <v>0</v>
      </c>
      <c r="BQ63" s="5">
        <f t="shared" si="10"/>
        <v>0</v>
      </c>
      <c r="BR63" s="5">
        <f t="shared" si="10"/>
        <v>0</v>
      </c>
      <c r="BS63" s="5">
        <f t="shared" si="10"/>
        <v>0</v>
      </c>
      <c r="BT63" s="5">
        <f t="shared" si="10"/>
        <v>0</v>
      </c>
      <c r="BU63" s="5">
        <f t="shared" si="10"/>
        <v>0</v>
      </c>
      <c r="BV63" s="5">
        <f t="shared" si="10"/>
        <v>0</v>
      </c>
      <c r="BW63" s="5">
        <f t="shared" si="10"/>
        <v>0</v>
      </c>
      <c r="BX63" s="5">
        <f t="shared" si="10"/>
        <v>0</v>
      </c>
      <c r="BY63" s="5">
        <f t="shared" si="10"/>
        <v>0</v>
      </c>
      <c r="BZ63" s="5">
        <f t="shared" si="10"/>
        <v>0</v>
      </c>
      <c r="CA63" s="5">
        <f t="shared" si="10"/>
        <v>0</v>
      </c>
      <c r="CB63" s="5">
        <f t="shared" si="10"/>
        <v>0</v>
      </c>
      <c r="CC63" s="5">
        <f t="shared" si="10"/>
        <v>0</v>
      </c>
      <c r="CD63" s="5">
        <f t="shared" si="10"/>
        <v>0</v>
      </c>
      <c r="CE63" s="5">
        <f t="shared" ref="CE63:CK63" si="11">CE58+CE61</f>
        <v>0</v>
      </c>
      <c r="CF63" s="5">
        <f t="shared" si="11"/>
        <v>0</v>
      </c>
      <c r="CG63" s="5">
        <f t="shared" si="11"/>
        <v>0</v>
      </c>
      <c r="CH63" s="5">
        <f t="shared" si="11"/>
        <v>0</v>
      </c>
      <c r="CI63" s="5">
        <f t="shared" si="11"/>
        <v>0</v>
      </c>
      <c r="CJ63" s="5">
        <f t="shared" si="11"/>
        <v>0</v>
      </c>
      <c r="CK63" s="5">
        <f t="shared" si="11"/>
        <v>0</v>
      </c>
      <c r="CL63" s="5">
        <f>CL58+CL61</f>
        <v>12287294</v>
      </c>
      <c r="CM63" s="7"/>
      <c r="CN63" s="5">
        <f t="shared" ref="CN63:CQ63" si="12">CN58+CN61</f>
        <v>0</v>
      </c>
      <c r="CO63" s="5">
        <f t="shared" si="12"/>
        <v>69332.66</v>
      </c>
      <c r="CP63" s="5">
        <f t="shared" si="12"/>
        <v>11012147.539999999</v>
      </c>
      <c r="CQ63" s="5">
        <f t="shared" si="12"/>
        <v>0</v>
      </c>
      <c r="CR63" s="5">
        <f>CR58+CR61</f>
        <v>11081480.199999999</v>
      </c>
      <c r="CS63" s="2"/>
      <c r="CT63" s="5">
        <f t="shared" ref="CT63:CU63" si="13">CT58+CT61</f>
        <v>0</v>
      </c>
      <c r="CU63" s="5">
        <f t="shared" si="13"/>
        <v>0</v>
      </c>
      <c r="CV63" s="5">
        <f>CV58+CV61</f>
        <v>0</v>
      </c>
      <c r="CX63" s="5">
        <f>CX58+CX61</f>
        <v>11081480.199999999</v>
      </c>
      <c r="CY63" s="41">
        <f>IF(CL63=0,"n/a",CX63/(CL63))</f>
        <v>0.90186498345363908</v>
      </c>
      <c r="CZ63" s="38"/>
    </row>
    <row r="64" spans="1:104" s="4" customFormat="1" x14ac:dyDescent="0.15">
      <c r="B64" s="11"/>
      <c r="H64" s="7"/>
      <c r="K64" s="7"/>
      <c r="L64" s="7"/>
      <c r="M64" s="7"/>
      <c r="N64" s="7"/>
      <c r="O64" s="7"/>
      <c r="P64" s="7"/>
      <c r="Q64" s="7"/>
      <c r="R64" s="7"/>
      <c r="CL64" s="7"/>
      <c r="CM64" s="7"/>
      <c r="CR64" s="7"/>
      <c r="CV64" s="7"/>
      <c r="CY64" s="39"/>
      <c r="CZ64" s="39"/>
    </row>
    <row r="65" spans="1:103" hidden="1" outlineLevel="1" x14ac:dyDescent="0.15">
      <c r="A65" s="3" t="s">
        <v>79</v>
      </c>
      <c r="B65" s="10" t="s">
        <v>232</v>
      </c>
      <c r="C65" s="3" t="s">
        <v>233</v>
      </c>
      <c r="D65" s="3">
        <v>0</v>
      </c>
      <c r="E65" s="3">
        <v>0</v>
      </c>
      <c r="F65" s="3">
        <v>2172.04</v>
      </c>
      <c r="G65" s="3">
        <v>0</v>
      </c>
      <c r="H65" s="3">
        <v>2172.04</v>
      </c>
      <c r="I65" s="3">
        <v>0</v>
      </c>
      <c r="J65" s="3">
        <v>0</v>
      </c>
      <c r="K65" s="3">
        <v>0</v>
      </c>
      <c r="M65" s="3">
        <v>2172.04</v>
      </c>
      <c r="O65" s="29">
        <v>0</v>
      </c>
      <c r="P65" s="29">
        <v>0</v>
      </c>
      <c r="Q65" s="31"/>
      <c r="R65" s="29"/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5200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29">
        <v>5200</v>
      </c>
      <c r="CN65" s="3">
        <v>0</v>
      </c>
      <c r="CO65" s="3">
        <v>0</v>
      </c>
      <c r="CP65" s="3">
        <v>3802.07</v>
      </c>
      <c r="CQ65" s="3">
        <v>0</v>
      </c>
      <c r="CR65" s="3">
        <v>3802.07</v>
      </c>
      <c r="CT65" s="3">
        <v>0</v>
      </c>
      <c r="CU65" s="3">
        <v>0</v>
      </c>
      <c r="CV65" s="3">
        <v>0</v>
      </c>
      <c r="CX65" s="3">
        <v>3802.07</v>
      </c>
      <c r="CY65" s="35">
        <f t="shared" ref="CY65:CY99" si="14">IF(CL65=0,"n/a",CX65/(CL65))</f>
        <v>0.73116730769230776</v>
      </c>
    </row>
    <row r="66" spans="1:103" hidden="1" outlineLevel="1" x14ac:dyDescent="0.15">
      <c r="A66" s="3" t="s">
        <v>80</v>
      </c>
      <c r="B66" s="10" t="s">
        <v>234</v>
      </c>
      <c r="C66" s="3" t="s">
        <v>235</v>
      </c>
      <c r="D66" s="3">
        <v>619.74</v>
      </c>
      <c r="E66" s="3">
        <v>0</v>
      </c>
      <c r="F66" s="3">
        <v>10687.41</v>
      </c>
      <c r="G66" s="3">
        <v>0</v>
      </c>
      <c r="H66" s="3">
        <v>11307.15</v>
      </c>
      <c r="I66" s="3">
        <v>0</v>
      </c>
      <c r="J66" s="3">
        <v>0</v>
      </c>
      <c r="K66" s="3">
        <v>0</v>
      </c>
      <c r="M66" s="3">
        <v>11307.15</v>
      </c>
      <c r="O66" s="29">
        <v>0</v>
      </c>
      <c r="P66" s="29">
        <v>0</v>
      </c>
      <c r="Q66" s="31"/>
      <c r="R66" s="29"/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10860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29">
        <v>10860</v>
      </c>
      <c r="CN66" s="3">
        <v>49.95</v>
      </c>
      <c r="CO66" s="3">
        <v>0</v>
      </c>
      <c r="CP66" s="3">
        <v>11135.960000000001</v>
      </c>
      <c r="CQ66" s="3">
        <v>0</v>
      </c>
      <c r="CR66" s="3">
        <v>11185.910000000002</v>
      </c>
      <c r="CT66" s="3">
        <v>0</v>
      </c>
      <c r="CU66" s="3">
        <v>0</v>
      </c>
      <c r="CV66" s="3">
        <v>0</v>
      </c>
      <c r="CX66" s="3">
        <v>11185.91</v>
      </c>
      <c r="CY66" s="35">
        <f t="shared" si="14"/>
        <v>1.0300101289134438</v>
      </c>
    </row>
    <row r="67" spans="1:103" hidden="1" outlineLevel="1" x14ac:dyDescent="0.15">
      <c r="A67" s="3" t="s">
        <v>81</v>
      </c>
      <c r="B67" s="10" t="s">
        <v>236</v>
      </c>
      <c r="C67" s="3" t="s">
        <v>237</v>
      </c>
      <c r="D67" s="3">
        <v>2432.9500000000003</v>
      </c>
      <c r="E67" s="3">
        <v>0</v>
      </c>
      <c r="F67" s="3">
        <v>10526.34</v>
      </c>
      <c r="G67" s="3">
        <v>0</v>
      </c>
      <c r="H67" s="3">
        <v>12959.29</v>
      </c>
      <c r="I67" s="3">
        <v>0</v>
      </c>
      <c r="J67" s="3">
        <v>0</v>
      </c>
      <c r="K67" s="3">
        <v>0</v>
      </c>
      <c r="M67" s="3">
        <v>12959.29</v>
      </c>
      <c r="O67" s="29">
        <v>0</v>
      </c>
      <c r="P67" s="29">
        <v>0</v>
      </c>
      <c r="Q67" s="31"/>
      <c r="R67" s="29"/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26750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29">
        <v>26750</v>
      </c>
      <c r="CN67" s="3">
        <v>1533.3400000000001</v>
      </c>
      <c r="CO67" s="3">
        <v>0</v>
      </c>
      <c r="CP67" s="3">
        <v>19869.900000000001</v>
      </c>
      <c r="CQ67" s="3">
        <v>0</v>
      </c>
      <c r="CR67" s="3">
        <v>21403.24</v>
      </c>
      <c r="CT67" s="3">
        <v>0</v>
      </c>
      <c r="CU67" s="3">
        <v>0</v>
      </c>
      <c r="CV67" s="3">
        <v>0</v>
      </c>
      <c r="CX67" s="3">
        <v>21403.24</v>
      </c>
      <c r="CY67" s="35">
        <f t="shared" si="14"/>
        <v>0.80012112149532721</v>
      </c>
    </row>
    <row r="68" spans="1:103" hidden="1" outlineLevel="1" x14ac:dyDescent="0.15">
      <c r="A68" s="3" t="s">
        <v>238</v>
      </c>
      <c r="B68" s="10" t="s">
        <v>239</v>
      </c>
      <c r="C68" s="3" t="s">
        <v>240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M68" s="3">
        <v>0</v>
      </c>
      <c r="O68" s="29">
        <v>0</v>
      </c>
      <c r="P68" s="29">
        <v>0</v>
      </c>
      <c r="Q68" s="31"/>
      <c r="R68" s="29"/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29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T68" s="3">
        <v>0</v>
      </c>
      <c r="CU68" s="3">
        <v>0</v>
      </c>
      <c r="CV68" s="3">
        <v>0</v>
      </c>
      <c r="CX68" s="3">
        <v>0</v>
      </c>
      <c r="CY68" s="35" t="str">
        <f t="shared" si="14"/>
        <v>n/a</v>
      </c>
    </row>
    <row r="69" spans="1:103" hidden="1" outlineLevel="1" x14ac:dyDescent="0.15">
      <c r="A69" s="3" t="s">
        <v>82</v>
      </c>
      <c r="B69" s="10" t="s">
        <v>241</v>
      </c>
      <c r="C69" s="3" t="s">
        <v>242</v>
      </c>
      <c r="D69" s="3">
        <v>0</v>
      </c>
      <c r="E69" s="3">
        <v>84.5</v>
      </c>
      <c r="F69" s="3">
        <v>39.5</v>
      </c>
      <c r="G69" s="3">
        <v>0</v>
      </c>
      <c r="H69" s="3">
        <v>124</v>
      </c>
      <c r="I69" s="3">
        <v>0</v>
      </c>
      <c r="J69" s="3">
        <v>0</v>
      </c>
      <c r="K69" s="3">
        <v>0</v>
      </c>
      <c r="M69" s="3">
        <v>124</v>
      </c>
      <c r="O69" s="29">
        <v>0</v>
      </c>
      <c r="P69" s="29">
        <v>0</v>
      </c>
      <c r="Q69" s="31"/>
      <c r="R69" s="29"/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1950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29">
        <v>1950</v>
      </c>
      <c r="CN69" s="3">
        <v>0</v>
      </c>
      <c r="CO69" s="3">
        <v>169</v>
      </c>
      <c r="CP69" s="3">
        <v>693</v>
      </c>
      <c r="CQ69" s="3">
        <v>0</v>
      </c>
      <c r="CR69" s="3">
        <v>862</v>
      </c>
      <c r="CT69" s="3">
        <v>0</v>
      </c>
      <c r="CU69" s="3">
        <v>0</v>
      </c>
      <c r="CV69" s="3">
        <v>0</v>
      </c>
      <c r="CX69" s="3">
        <v>862</v>
      </c>
      <c r="CY69" s="35">
        <f t="shared" si="14"/>
        <v>0.44205128205128202</v>
      </c>
    </row>
    <row r="70" spans="1:103" hidden="1" outlineLevel="1" x14ac:dyDescent="0.15">
      <c r="A70" s="3" t="s">
        <v>83</v>
      </c>
      <c r="B70" s="10" t="s">
        <v>243</v>
      </c>
      <c r="C70" s="3" t="s">
        <v>244</v>
      </c>
      <c r="D70" s="3">
        <v>1726.83</v>
      </c>
      <c r="E70" s="3">
        <v>0</v>
      </c>
      <c r="F70" s="3">
        <v>32711.200000000001</v>
      </c>
      <c r="G70" s="3">
        <v>0</v>
      </c>
      <c r="H70" s="3">
        <v>34438.03</v>
      </c>
      <c r="I70" s="3">
        <v>0</v>
      </c>
      <c r="J70" s="3">
        <v>0</v>
      </c>
      <c r="K70" s="3">
        <v>0</v>
      </c>
      <c r="M70" s="3">
        <v>34438.03</v>
      </c>
      <c r="O70" s="29">
        <v>0</v>
      </c>
      <c r="P70" s="29">
        <v>0</v>
      </c>
      <c r="Q70" s="31"/>
      <c r="R70" s="29"/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38525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29">
        <v>38525</v>
      </c>
      <c r="CN70" s="3">
        <v>586.1</v>
      </c>
      <c r="CO70" s="3">
        <v>0</v>
      </c>
      <c r="CP70" s="3">
        <v>29529.22</v>
      </c>
      <c r="CQ70" s="3">
        <v>3000</v>
      </c>
      <c r="CR70" s="3">
        <v>33115.32</v>
      </c>
      <c r="CT70" s="3">
        <v>0</v>
      </c>
      <c r="CU70" s="3">
        <v>0</v>
      </c>
      <c r="CV70" s="3">
        <v>0</v>
      </c>
      <c r="CX70" s="3">
        <v>33115.32</v>
      </c>
      <c r="CY70" s="35">
        <f t="shared" si="14"/>
        <v>0.85958001297858533</v>
      </c>
    </row>
    <row r="71" spans="1:103" hidden="1" outlineLevel="1" x14ac:dyDescent="0.15">
      <c r="A71" s="3" t="s">
        <v>84</v>
      </c>
      <c r="B71" s="10" t="s">
        <v>245</v>
      </c>
      <c r="C71" s="3" t="s">
        <v>246</v>
      </c>
      <c r="D71" s="3">
        <v>8783.1</v>
      </c>
      <c r="E71" s="3">
        <v>0</v>
      </c>
      <c r="F71" s="3">
        <v>34004.11</v>
      </c>
      <c r="G71" s="3">
        <v>0</v>
      </c>
      <c r="H71" s="3">
        <v>42787.21</v>
      </c>
      <c r="I71" s="3">
        <v>0</v>
      </c>
      <c r="J71" s="3">
        <v>0</v>
      </c>
      <c r="K71" s="3">
        <v>0</v>
      </c>
      <c r="M71" s="3">
        <v>42787.21</v>
      </c>
      <c r="O71" s="29">
        <v>0</v>
      </c>
      <c r="P71" s="29">
        <v>0</v>
      </c>
      <c r="Q71" s="31"/>
      <c r="R71" s="29"/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39480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29">
        <v>39480</v>
      </c>
      <c r="CN71" s="3">
        <v>2299.64</v>
      </c>
      <c r="CO71" s="3">
        <v>0</v>
      </c>
      <c r="CP71" s="3">
        <v>9581.35</v>
      </c>
      <c r="CQ71" s="3">
        <v>0</v>
      </c>
      <c r="CR71" s="3">
        <v>11880.99</v>
      </c>
      <c r="CT71" s="3">
        <v>0</v>
      </c>
      <c r="CU71" s="3">
        <v>0</v>
      </c>
      <c r="CV71" s="3">
        <v>0</v>
      </c>
      <c r="CX71" s="3">
        <v>11880.99</v>
      </c>
      <c r="CY71" s="35">
        <f t="shared" si="14"/>
        <v>0.30093693009118538</v>
      </c>
    </row>
    <row r="72" spans="1:103" hidden="1" outlineLevel="1" x14ac:dyDescent="0.15">
      <c r="A72" s="3" t="s">
        <v>85</v>
      </c>
      <c r="B72" s="10" t="s">
        <v>247</v>
      </c>
      <c r="C72" s="3" t="s">
        <v>248</v>
      </c>
      <c r="D72" s="3">
        <v>50039.16</v>
      </c>
      <c r="E72" s="3">
        <v>0</v>
      </c>
      <c r="F72" s="3">
        <v>0</v>
      </c>
      <c r="G72" s="3">
        <v>0</v>
      </c>
      <c r="H72" s="3">
        <v>50039.16</v>
      </c>
      <c r="I72" s="3">
        <v>0</v>
      </c>
      <c r="J72" s="3">
        <v>0</v>
      </c>
      <c r="K72" s="3">
        <v>0</v>
      </c>
      <c r="M72" s="3">
        <v>50039.16</v>
      </c>
      <c r="O72" s="29">
        <v>0</v>
      </c>
      <c r="P72" s="29">
        <v>0</v>
      </c>
      <c r="Q72" s="31"/>
      <c r="R72" s="29"/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55220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29">
        <v>55220</v>
      </c>
      <c r="CN72" s="3">
        <v>23638.15</v>
      </c>
      <c r="CO72" s="3">
        <v>0</v>
      </c>
      <c r="CP72" s="3">
        <v>0</v>
      </c>
      <c r="CQ72" s="3">
        <v>0</v>
      </c>
      <c r="CR72" s="3">
        <v>23638.15</v>
      </c>
      <c r="CT72" s="3">
        <v>0</v>
      </c>
      <c r="CU72" s="3">
        <v>0</v>
      </c>
      <c r="CV72" s="3">
        <v>0</v>
      </c>
      <c r="CX72" s="3">
        <v>23638.15</v>
      </c>
      <c r="CY72" s="35">
        <f t="shared" si="14"/>
        <v>0.42807225642883018</v>
      </c>
    </row>
    <row r="73" spans="1:103" hidden="1" outlineLevel="1" x14ac:dyDescent="0.15">
      <c r="A73" s="3" t="s">
        <v>86</v>
      </c>
      <c r="B73" s="10" t="s">
        <v>249</v>
      </c>
      <c r="C73" s="3" t="s">
        <v>250</v>
      </c>
      <c r="D73" s="3">
        <v>24300</v>
      </c>
      <c r="E73" s="3">
        <v>0</v>
      </c>
      <c r="F73" s="3">
        <v>0</v>
      </c>
      <c r="G73" s="3">
        <v>0</v>
      </c>
      <c r="H73" s="3">
        <v>24300</v>
      </c>
      <c r="I73" s="3">
        <v>0</v>
      </c>
      <c r="J73" s="3">
        <v>0</v>
      </c>
      <c r="K73" s="3">
        <v>0</v>
      </c>
      <c r="M73" s="3">
        <v>24300</v>
      </c>
      <c r="O73" s="29">
        <v>0</v>
      </c>
      <c r="P73" s="29">
        <v>0</v>
      </c>
      <c r="Q73" s="31"/>
      <c r="R73" s="29"/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29500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29">
        <v>29500</v>
      </c>
      <c r="CN73" s="3">
        <v>26600</v>
      </c>
      <c r="CO73" s="3">
        <v>0</v>
      </c>
      <c r="CP73" s="3">
        <v>3480</v>
      </c>
      <c r="CQ73" s="3">
        <v>0</v>
      </c>
      <c r="CR73" s="3">
        <v>30080</v>
      </c>
      <c r="CT73" s="3">
        <v>0</v>
      </c>
      <c r="CU73" s="3">
        <v>0</v>
      </c>
      <c r="CV73" s="3">
        <v>0</v>
      </c>
      <c r="CX73" s="3">
        <v>30080</v>
      </c>
      <c r="CY73" s="35">
        <f t="shared" si="14"/>
        <v>1.0196610169491525</v>
      </c>
    </row>
    <row r="74" spans="1:103" hidden="1" outlineLevel="1" x14ac:dyDescent="0.15">
      <c r="A74" s="3" t="s">
        <v>87</v>
      </c>
      <c r="B74" s="10" t="s">
        <v>251</v>
      </c>
      <c r="C74" s="3" t="s">
        <v>252</v>
      </c>
      <c r="D74" s="3">
        <v>0</v>
      </c>
      <c r="E74" s="3">
        <v>0</v>
      </c>
      <c r="F74" s="3">
        <v>4268.5</v>
      </c>
      <c r="G74" s="3">
        <v>0</v>
      </c>
      <c r="H74" s="3">
        <v>4268.5</v>
      </c>
      <c r="I74" s="3">
        <v>0</v>
      </c>
      <c r="J74" s="3">
        <v>0</v>
      </c>
      <c r="K74" s="3">
        <v>0</v>
      </c>
      <c r="M74" s="3">
        <v>4268.5</v>
      </c>
      <c r="O74" s="29">
        <v>0</v>
      </c>
      <c r="P74" s="29">
        <v>0</v>
      </c>
      <c r="Q74" s="31"/>
      <c r="R74" s="29"/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12500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29">
        <v>12500</v>
      </c>
      <c r="CN74" s="3">
        <v>0</v>
      </c>
      <c r="CO74" s="3">
        <v>0</v>
      </c>
      <c r="CP74" s="3">
        <v>2640</v>
      </c>
      <c r="CQ74" s="3">
        <v>0</v>
      </c>
      <c r="CR74" s="3">
        <v>2640</v>
      </c>
      <c r="CT74" s="3">
        <v>0</v>
      </c>
      <c r="CU74" s="3">
        <v>0</v>
      </c>
      <c r="CV74" s="3">
        <v>0</v>
      </c>
      <c r="CX74" s="3">
        <v>2640</v>
      </c>
      <c r="CY74" s="35">
        <f t="shared" si="14"/>
        <v>0.2112</v>
      </c>
    </row>
    <row r="75" spans="1:103" hidden="1" outlineLevel="1" x14ac:dyDescent="0.15">
      <c r="A75" s="3" t="s">
        <v>88</v>
      </c>
      <c r="B75" s="10" t="s">
        <v>253</v>
      </c>
      <c r="C75" s="3" t="s">
        <v>254</v>
      </c>
      <c r="D75" s="3">
        <v>0</v>
      </c>
      <c r="E75" s="3">
        <v>0</v>
      </c>
      <c r="F75" s="3">
        <v>7708.95</v>
      </c>
      <c r="G75" s="3">
        <v>0</v>
      </c>
      <c r="H75" s="3">
        <v>7708.95</v>
      </c>
      <c r="I75" s="3">
        <v>0</v>
      </c>
      <c r="J75" s="3">
        <v>0</v>
      </c>
      <c r="K75" s="3">
        <v>0</v>
      </c>
      <c r="M75" s="3">
        <v>7708.95</v>
      </c>
      <c r="O75" s="29">
        <v>0</v>
      </c>
      <c r="P75" s="29">
        <v>0</v>
      </c>
      <c r="Q75" s="31"/>
      <c r="R75" s="29"/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12000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29">
        <v>12000</v>
      </c>
      <c r="CN75" s="3">
        <v>0</v>
      </c>
      <c r="CO75" s="3">
        <v>0</v>
      </c>
      <c r="CP75" s="3">
        <v>8904.66</v>
      </c>
      <c r="CQ75" s="3">
        <v>0</v>
      </c>
      <c r="CR75" s="3">
        <v>8904.66</v>
      </c>
      <c r="CT75" s="3">
        <v>0</v>
      </c>
      <c r="CU75" s="3">
        <v>0</v>
      </c>
      <c r="CV75" s="3">
        <v>0</v>
      </c>
      <c r="CX75" s="3">
        <v>8904.66</v>
      </c>
      <c r="CY75" s="35">
        <f t="shared" si="14"/>
        <v>0.74205500000000002</v>
      </c>
    </row>
    <row r="76" spans="1:103" hidden="1" outlineLevel="1" x14ac:dyDescent="0.15">
      <c r="A76" s="3" t="s">
        <v>89</v>
      </c>
      <c r="B76" s="10" t="s">
        <v>255</v>
      </c>
      <c r="C76" s="3" t="s">
        <v>256</v>
      </c>
      <c r="D76" s="3">
        <v>12641</v>
      </c>
      <c r="E76" s="3">
        <v>0</v>
      </c>
      <c r="F76" s="3">
        <v>409690.19</v>
      </c>
      <c r="G76" s="3">
        <v>0</v>
      </c>
      <c r="H76" s="3">
        <v>422331.19</v>
      </c>
      <c r="I76" s="3">
        <v>0</v>
      </c>
      <c r="J76" s="3">
        <v>0</v>
      </c>
      <c r="K76" s="3">
        <v>0</v>
      </c>
      <c r="M76" s="3">
        <v>422331.19</v>
      </c>
      <c r="O76" s="29">
        <v>0</v>
      </c>
      <c r="P76" s="29">
        <v>0</v>
      </c>
      <c r="Q76" s="31"/>
      <c r="R76" s="29"/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565423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29">
        <v>565423</v>
      </c>
      <c r="CN76" s="3">
        <v>19550</v>
      </c>
      <c r="CO76" s="3">
        <v>0</v>
      </c>
      <c r="CP76" s="3">
        <v>499659.8</v>
      </c>
      <c r="CQ76" s="3">
        <v>0</v>
      </c>
      <c r="CR76" s="3">
        <v>519209.8</v>
      </c>
      <c r="CT76" s="3">
        <v>0</v>
      </c>
      <c r="CU76" s="3">
        <v>0</v>
      </c>
      <c r="CV76" s="3">
        <v>0</v>
      </c>
      <c r="CX76" s="3">
        <v>519209.8</v>
      </c>
      <c r="CY76" s="35">
        <f t="shared" si="14"/>
        <v>0.91826791623262582</v>
      </c>
    </row>
    <row r="77" spans="1:103" hidden="1" outlineLevel="1" x14ac:dyDescent="0.15">
      <c r="A77" s="3" t="s">
        <v>90</v>
      </c>
      <c r="B77" s="10" t="s">
        <v>257</v>
      </c>
      <c r="C77" s="3" t="s">
        <v>258</v>
      </c>
      <c r="D77" s="3">
        <v>0</v>
      </c>
      <c r="E77" s="3">
        <v>0</v>
      </c>
      <c r="F77" s="3">
        <v>11652.550000000001</v>
      </c>
      <c r="G77" s="3">
        <v>0</v>
      </c>
      <c r="H77" s="3">
        <v>11652.550000000001</v>
      </c>
      <c r="I77" s="3">
        <v>0</v>
      </c>
      <c r="J77" s="3">
        <v>0</v>
      </c>
      <c r="K77" s="3">
        <v>0</v>
      </c>
      <c r="M77" s="3">
        <v>11652.550000000001</v>
      </c>
      <c r="O77" s="29">
        <v>0</v>
      </c>
      <c r="P77" s="29">
        <v>0</v>
      </c>
      <c r="Q77" s="31"/>
      <c r="R77" s="29"/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10000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29">
        <v>10000</v>
      </c>
      <c r="CN77" s="3">
        <v>0</v>
      </c>
      <c r="CO77" s="3">
        <v>0</v>
      </c>
      <c r="CP77" s="3">
        <v>15433.78</v>
      </c>
      <c r="CQ77" s="3">
        <v>0</v>
      </c>
      <c r="CR77" s="3">
        <v>15433.78</v>
      </c>
      <c r="CT77" s="3">
        <v>0</v>
      </c>
      <c r="CU77" s="3">
        <v>0</v>
      </c>
      <c r="CV77" s="3">
        <v>0</v>
      </c>
      <c r="CX77" s="3">
        <v>15433.78</v>
      </c>
      <c r="CY77" s="35">
        <f t="shared" si="14"/>
        <v>1.5433780000000001</v>
      </c>
    </row>
    <row r="78" spans="1:103" hidden="1" outlineLevel="1" x14ac:dyDescent="0.15">
      <c r="A78" s="3" t="s">
        <v>91</v>
      </c>
      <c r="B78" s="10" t="s">
        <v>259</v>
      </c>
      <c r="C78" s="3" t="s">
        <v>260</v>
      </c>
      <c r="D78" s="3">
        <v>0</v>
      </c>
      <c r="E78" s="3">
        <v>0</v>
      </c>
      <c r="F78" s="3">
        <v>15890.92</v>
      </c>
      <c r="G78" s="3">
        <v>0</v>
      </c>
      <c r="H78" s="3">
        <v>15890.92</v>
      </c>
      <c r="I78" s="3">
        <v>0</v>
      </c>
      <c r="J78" s="3">
        <v>0</v>
      </c>
      <c r="K78" s="3">
        <v>0</v>
      </c>
      <c r="M78" s="3">
        <v>15890.92</v>
      </c>
      <c r="O78" s="29">
        <v>0</v>
      </c>
      <c r="P78" s="29">
        <v>0</v>
      </c>
      <c r="Q78" s="31"/>
      <c r="R78" s="29"/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24000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29">
        <v>24000</v>
      </c>
      <c r="CN78" s="3">
        <v>0</v>
      </c>
      <c r="CO78" s="3">
        <v>0</v>
      </c>
      <c r="CP78" s="3">
        <v>14272.15</v>
      </c>
      <c r="CQ78" s="3">
        <v>0</v>
      </c>
      <c r="CR78" s="3">
        <v>14272.15</v>
      </c>
      <c r="CT78" s="3">
        <v>0</v>
      </c>
      <c r="CU78" s="3">
        <v>0</v>
      </c>
      <c r="CV78" s="3">
        <v>0</v>
      </c>
      <c r="CX78" s="3">
        <v>14272.15</v>
      </c>
      <c r="CY78" s="35">
        <f t="shared" si="14"/>
        <v>0.59467291666666666</v>
      </c>
    </row>
    <row r="79" spans="1:103" hidden="1" outlineLevel="1" x14ac:dyDescent="0.15">
      <c r="A79" s="3" t="s">
        <v>92</v>
      </c>
      <c r="B79" s="10" t="s">
        <v>261</v>
      </c>
      <c r="C79" s="3" t="s">
        <v>262</v>
      </c>
      <c r="D79" s="3">
        <v>0</v>
      </c>
      <c r="E79" s="3">
        <v>0</v>
      </c>
      <c r="F79" s="3">
        <v>417946.72000000003</v>
      </c>
      <c r="G79" s="3">
        <v>0</v>
      </c>
      <c r="H79" s="3">
        <v>417946.72000000003</v>
      </c>
      <c r="I79" s="3">
        <v>0</v>
      </c>
      <c r="J79" s="3">
        <v>0</v>
      </c>
      <c r="K79" s="3">
        <v>0</v>
      </c>
      <c r="M79" s="3">
        <v>417946.72000000003</v>
      </c>
      <c r="O79" s="29">
        <v>0</v>
      </c>
      <c r="P79" s="29">
        <v>0</v>
      </c>
      <c r="Q79" s="31"/>
      <c r="R79" s="29"/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641349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29">
        <v>641349</v>
      </c>
      <c r="CN79" s="3">
        <v>185</v>
      </c>
      <c r="CO79" s="3">
        <v>0</v>
      </c>
      <c r="CP79" s="3">
        <v>405510.17</v>
      </c>
      <c r="CQ79" s="3">
        <v>0</v>
      </c>
      <c r="CR79" s="3">
        <v>405695.17</v>
      </c>
      <c r="CT79" s="3">
        <v>0</v>
      </c>
      <c r="CU79" s="3">
        <v>0</v>
      </c>
      <c r="CV79" s="3">
        <v>0</v>
      </c>
      <c r="CX79" s="3">
        <v>405695.17</v>
      </c>
      <c r="CY79" s="35">
        <f t="shared" si="14"/>
        <v>0.63256537392277834</v>
      </c>
    </row>
    <row r="80" spans="1:103" hidden="1" outlineLevel="1" x14ac:dyDescent="0.15">
      <c r="A80" s="3" t="s">
        <v>93</v>
      </c>
      <c r="B80" s="10" t="s">
        <v>263</v>
      </c>
      <c r="C80" s="3" t="s">
        <v>264</v>
      </c>
      <c r="D80" s="3">
        <v>0</v>
      </c>
      <c r="E80" s="3">
        <v>0</v>
      </c>
      <c r="F80" s="3">
        <v>1214.1000000000001</v>
      </c>
      <c r="G80" s="3">
        <v>0</v>
      </c>
      <c r="H80" s="3">
        <v>1214.1000000000001</v>
      </c>
      <c r="I80" s="3">
        <v>0</v>
      </c>
      <c r="J80" s="3">
        <v>0</v>
      </c>
      <c r="K80" s="3">
        <v>0</v>
      </c>
      <c r="M80" s="3">
        <v>1214.1000000000001</v>
      </c>
      <c r="O80" s="29">
        <v>0</v>
      </c>
      <c r="P80" s="29">
        <v>0</v>
      </c>
      <c r="Q80" s="31"/>
      <c r="R80" s="29"/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3000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29">
        <v>3000</v>
      </c>
      <c r="CN80" s="3">
        <v>0</v>
      </c>
      <c r="CO80" s="3">
        <v>0</v>
      </c>
      <c r="CP80" s="3">
        <v>2085.25</v>
      </c>
      <c r="CQ80" s="3">
        <v>0</v>
      </c>
      <c r="CR80" s="3">
        <v>2085.25</v>
      </c>
      <c r="CT80" s="3">
        <v>0</v>
      </c>
      <c r="CU80" s="3">
        <v>0</v>
      </c>
      <c r="CV80" s="3">
        <v>0</v>
      </c>
      <c r="CX80" s="3">
        <v>2085.25</v>
      </c>
      <c r="CY80" s="35">
        <f t="shared" si="14"/>
        <v>0.69508333333333339</v>
      </c>
    </row>
    <row r="81" spans="1:103" hidden="1" outlineLevel="1" x14ac:dyDescent="0.15">
      <c r="A81" s="3" t="s">
        <v>94</v>
      </c>
      <c r="B81" s="10" t="s">
        <v>265</v>
      </c>
      <c r="C81" s="3" t="s">
        <v>266</v>
      </c>
      <c r="D81" s="3">
        <v>0</v>
      </c>
      <c r="E81" s="3">
        <v>0</v>
      </c>
      <c r="F81" s="3">
        <v>22625.38</v>
      </c>
      <c r="G81" s="3">
        <v>0</v>
      </c>
      <c r="H81" s="3">
        <v>22625.38</v>
      </c>
      <c r="I81" s="3">
        <v>0</v>
      </c>
      <c r="J81" s="3">
        <v>0</v>
      </c>
      <c r="K81" s="3">
        <v>0</v>
      </c>
      <c r="M81" s="3">
        <v>22625.38</v>
      </c>
      <c r="O81" s="29">
        <v>0</v>
      </c>
      <c r="P81" s="29">
        <v>0</v>
      </c>
      <c r="Q81" s="31"/>
      <c r="R81" s="29"/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25000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29">
        <v>25000</v>
      </c>
      <c r="CN81" s="3">
        <v>0</v>
      </c>
      <c r="CO81" s="3">
        <v>0</v>
      </c>
      <c r="CP81" s="3">
        <v>23820.09</v>
      </c>
      <c r="CQ81" s="3">
        <v>0</v>
      </c>
      <c r="CR81" s="3">
        <v>23820.09</v>
      </c>
      <c r="CT81" s="3">
        <v>0</v>
      </c>
      <c r="CU81" s="3">
        <v>0</v>
      </c>
      <c r="CV81" s="3">
        <v>0</v>
      </c>
      <c r="CX81" s="3">
        <v>23820.09</v>
      </c>
      <c r="CY81" s="35">
        <f t="shared" si="14"/>
        <v>0.95280359999999997</v>
      </c>
    </row>
    <row r="82" spans="1:103" hidden="1" outlineLevel="1" x14ac:dyDescent="0.15">
      <c r="A82" s="3" t="s">
        <v>95</v>
      </c>
      <c r="B82" s="10" t="s">
        <v>267</v>
      </c>
      <c r="C82" s="3" t="s">
        <v>268</v>
      </c>
      <c r="D82" s="3">
        <v>0</v>
      </c>
      <c r="E82" s="3">
        <v>0</v>
      </c>
      <c r="F82" s="3">
        <v>28866</v>
      </c>
      <c r="G82" s="3">
        <v>0</v>
      </c>
      <c r="H82" s="3">
        <v>28866</v>
      </c>
      <c r="I82" s="3">
        <v>0</v>
      </c>
      <c r="J82" s="3">
        <v>0</v>
      </c>
      <c r="K82" s="3">
        <v>0</v>
      </c>
      <c r="M82" s="3">
        <v>28866</v>
      </c>
      <c r="O82" s="29">
        <v>0</v>
      </c>
      <c r="P82" s="29">
        <v>0</v>
      </c>
      <c r="Q82" s="31"/>
      <c r="R82" s="29"/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50000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29">
        <v>50000</v>
      </c>
      <c r="CN82" s="3">
        <v>0</v>
      </c>
      <c r="CO82" s="3">
        <v>0</v>
      </c>
      <c r="CP82" s="3">
        <v>27168.440000000002</v>
      </c>
      <c r="CQ82" s="3">
        <v>0</v>
      </c>
      <c r="CR82" s="3">
        <v>27168.440000000002</v>
      </c>
      <c r="CT82" s="3">
        <v>0</v>
      </c>
      <c r="CU82" s="3">
        <v>0</v>
      </c>
      <c r="CV82" s="3">
        <v>0</v>
      </c>
      <c r="CX82" s="3">
        <v>27168.440000000002</v>
      </c>
      <c r="CY82" s="35">
        <f t="shared" si="14"/>
        <v>0.5433688000000001</v>
      </c>
    </row>
    <row r="83" spans="1:103" hidden="1" outlineLevel="1" x14ac:dyDescent="0.15">
      <c r="A83" s="3" t="s">
        <v>96</v>
      </c>
      <c r="B83" s="10" t="s">
        <v>269</v>
      </c>
      <c r="C83" s="3" t="s">
        <v>270</v>
      </c>
      <c r="D83" s="3">
        <v>0</v>
      </c>
      <c r="E83" s="3">
        <v>0</v>
      </c>
      <c r="F83" s="3">
        <v>111106.93000000001</v>
      </c>
      <c r="G83" s="3">
        <v>0</v>
      </c>
      <c r="H83" s="3">
        <v>111106.93000000001</v>
      </c>
      <c r="I83" s="3">
        <v>0</v>
      </c>
      <c r="J83" s="3">
        <v>0</v>
      </c>
      <c r="K83" s="3">
        <v>0</v>
      </c>
      <c r="M83" s="3">
        <v>111106.93000000001</v>
      </c>
      <c r="O83" s="29">
        <v>0</v>
      </c>
      <c r="P83" s="29">
        <v>0</v>
      </c>
      <c r="Q83" s="31"/>
      <c r="R83" s="29"/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175000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29">
        <v>175000</v>
      </c>
      <c r="CN83" s="3">
        <v>0</v>
      </c>
      <c r="CO83" s="3">
        <v>0</v>
      </c>
      <c r="CP83" s="3">
        <v>89584.77</v>
      </c>
      <c r="CQ83" s="3">
        <v>0</v>
      </c>
      <c r="CR83" s="3">
        <v>89584.77</v>
      </c>
      <c r="CT83" s="3">
        <v>0</v>
      </c>
      <c r="CU83" s="3">
        <v>0</v>
      </c>
      <c r="CV83" s="3">
        <v>0</v>
      </c>
      <c r="CX83" s="3">
        <v>89584.77</v>
      </c>
      <c r="CY83" s="35">
        <f t="shared" si="14"/>
        <v>0.51191297142857151</v>
      </c>
    </row>
    <row r="84" spans="1:103" hidden="1" outlineLevel="1" x14ac:dyDescent="0.15">
      <c r="A84" s="3" t="s">
        <v>97</v>
      </c>
      <c r="B84" s="10" t="s">
        <v>271</v>
      </c>
      <c r="C84" s="3" t="s">
        <v>272</v>
      </c>
      <c r="D84" s="3">
        <v>3589.9900000000002</v>
      </c>
      <c r="E84" s="3">
        <v>0</v>
      </c>
      <c r="F84" s="3">
        <v>40889.730000000003</v>
      </c>
      <c r="G84" s="3">
        <v>0</v>
      </c>
      <c r="H84" s="3">
        <v>44479.72</v>
      </c>
      <c r="I84" s="3">
        <v>0</v>
      </c>
      <c r="J84" s="3">
        <v>0</v>
      </c>
      <c r="K84" s="3">
        <v>0</v>
      </c>
      <c r="M84" s="3">
        <v>44479.72</v>
      </c>
      <c r="O84" s="29">
        <v>0</v>
      </c>
      <c r="P84" s="29">
        <v>0</v>
      </c>
      <c r="Q84" s="31"/>
      <c r="R84" s="29"/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82650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29">
        <v>82650</v>
      </c>
      <c r="CN84" s="3">
        <v>2509.9900000000002</v>
      </c>
      <c r="CO84" s="3">
        <v>0</v>
      </c>
      <c r="CP84" s="3">
        <v>68691.19</v>
      </c>
      <c r="CQ84" s="3">
        <v>0</v>
      </c>
      <c r="CR84" s="3">
        <v>71201.180000000008</v>
      </c>
      <c r="CT84" s="3">
        <v>0</v>
      </c>
      <c r="CU84" s="3">
        <v>0</v>
      </c>
      <c r="CV84" s="3">
        <v>0</v>
      </c>
      <c r="CX84" s="3">
        <v>71201.180000000008</v>
      </c>
      <c r="CY84" s="35">
        <f t="shared" si="14"/>
        <v>0.86147828191167586</v>
      </c>
    </row>
    <row r="85" spans="1:103" hidden="1" outlineLevel="1" x14ac:dyDescent="0.15">
      <c r="A85" s="3" t="s">
        <v>98</v>
      </c>
      <c r="B85" s="10" t="s">
        <v>273</v>
      </c>
      <c r="C85" s="3" t="s">
        <v>274</v>
      </c>
      <c r="D85" s="3">
        <v>0</v>
      </c>
      <c r="E85" s="3">
        <v>0</v>
      </c>
      <c r="F85" s="3">
        <v>4939.04</v>
      </c>
      <c r="G85" s="3">
        <v>0</v>
      </c>
      <c r="H85" s="3">
        <v>4939.04</v>
      </c>
      <c r="I85" s="3">
        <v>0</v>
      </c>
      <c r="J85" s="3">
        <v>0</v>
      </c>
      <c r="K85" s="3">
        <v>0</v>
      </c>
      <c r="M85" s="3">
        <v>4939.04</v>
      </c>
      <c r="O85" s="29">
        <v>0</v>
      </c>
      <c r="P85" s="29">
        <v>0</v>
      </c>
      <c r="Q85" s="31"/>
      <c r="R85" s="29"/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2350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29">
        <v>2350</v>
      </c>
      <c r="CN85" s="3">
        <v>0</v>
      </c>
      <c r="CO85" s="3">
        <v>0</v>
      </c>
      <c r="CP85" s="3">
        <v>8056.31</v>
      </c>
      <c r="CQ85" s="3">
        <v>0</v>
      </c>
      <c r="CR85" s="3">
        <v>8056.31</v>
      </c>
      <c r="CT85" s="3">
        <v>0</v>
      </c>
      <c r="CU85" s="3">
        <v>0</v>
      </c>
      <c r="CV85" s="3">
        <v>0</v>
      </c>
      <c r="CX85" s="3">
        <v>8056.31</v>
      </c>
      <c r="CY85" s="35">
        <f t="shared" si="14"/>
        <v>3.4282170212765961</v>
      </c>
    </row>
    <row r="86" spans="1:103" hidden="1" outlineLevel="1" x14ac:dyDescent="0.15">
      <c r="A86" s="3" t="s">
        <v>99</v>
      </c>
      <c r="B86" s="10" t="s">
        <v>275</v>
      </c>
      <c r="C86" s="3" t="s">
        <v>276</v>
      </c>
      <c r="D86" s="3">
        <v>0</v>
      </c>
      <c r="E86" s="3">
        <v>288.78000000000003</v>
      </c>
      <c r="F86" s="3">
        <v>15743.36</v>
      </c>
      <c r="G86" s="3">
        <v>0</v>
      </c>
      <c r="H86" s="3">
        <v>16032.140000000001</v>
      </c>
      <c r="I86" s="3">
        <v>0</v>
      </c>
      <c r="J86" s="3">
        <v>0</v>
      </c>
      <c r="K86" s="3">
        <v>0</v>
      </c>
      <c r="M86" s="3">
        <v>16032.140000000001</v>
      </c>
      <c r="O86" s="29">
        <v>0</v>
      </c>
      <c r="P86" s="29">
        <v>0</v>
      </c>
      <c r="Q86" s="31"/>
      <c r="R86" s="29"/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13720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29">
        <v>13720</v>
      </c>
      <c r="CN86" s="3">
        <v>0</v>
      </c>
      <c r="CO86" s="3">
        <v>229.35</v>
      </c>
      <c r="CP86" s="3">
        <v>12395.56</v>
      </c>
      <c r="CQ86" s="3">
        <v>0</v>
      </c>
      <c r="CR86" s="3">
        <v>12624.91</v>
      </c>
      <c r="CT86" s="3">
        <v>0</v>
      </c>
      <c r="CU86" s="3">
        <v>0</v>
      </c>
      <c r="CV86" s="3">
        <v>0</v>
      </c>
      <c r="CX86" s="3">
        <v>12624.91</v>
      </c>
      <c r="CY86" s="35">
        <f t="shared" si="14"/>
        <v>0.92018294460641403</v>
      </c>
    </row>
    <row r="87" spans="1:103" hidden="1" outlineLevel="1" x14ac:dyDescent="0.15">
      <c r="A87" s="3" t="s">
        <v>100</v>
      </c>
      <c r="B87" s="10" t="s">
        <v>277</v>
      </c>
      <c r="C87" s="3" t="s">
        <v>278</v>
      </c>
      <c r="D87" s="3">
        <v>0</v>
      </c>
      <c r="E87" s="3">
        <v>0</v>
      </c>
      <c r="F87" s="3">
        <v>53255.42</v>
      </c>
      <c r="G87" s="3">
        <v>0</v>
      </c>
      <c r="H87" s="3">
        <v>53255.42</v>
      </c>
      <c r="I87" s="3">
        <v>0</v>
      </c>
      <c r="J87" s="3">
        <v>0</v>
      </c>
      <c r="K87" s="3">
        <v>0</v>
      </c>
      <c r="M87" s="3">
        <v>53255.42</v>
      </c>
      <c r="O87" s="29">
        <v>0</v>
      </c>
      <c r="P87" s="29">
        <v>0</v>
      </c>
      <c r="Q87" s="31"/>
      <c r="R87" s="29"/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46200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29">
        <v>46200</v>
      </c>
      <c r="CN87" s="3">
        <v>0</v>
      </c>
      <c r="CO87" s="3">
        <v>0</v>
      </c>
      <c r="CP87" s="3">
        <v>49915.25</v>
      </c>
      <c r="CQ87" s="3">
        <v>0</v>
      </c>
      <c r="CR87" s="3">
        <v>49915.25</v>
      </c>
      <c r="CT87" s="3">
        <v>0</v>
      </c>
      <c r="CU87" s="3">
        <v>0</v>
      </c>
      <c r="CV87" s="3">
        <v>0</v>
      </c>
      <c r="CX87" s="3">
        <v>49915.25</v>
      </c>
      <c r="CY87" s="35">
        <f t="shared" si="14"/>
        <v>1.0804166666666666</v>
      </c>
    </row>
    <row r="88" spans="1:103" hidden="1" outlineLevel="1" x14ac:dyDescent="0.15">
      <c r="A88" s="3" t="s">
        <v>101</v>
      </c>
      <c r="B88" s="10" t="s">
        <v>279</v>
      </c>
      <c r="C88" s="3" t="s">
        <v>280</v>
      </c>
      <c r="D88" s="3">
        <v>0</v>
      </c>
      <c r="E88" s="3">
        <v>0</v>
      </c>
      <c r="F88" s="3">
        <v>199317.94</v>
      </c>
      <c r="G88" s="3">
        <v>0</v>
      </c>
      <c r="H88" s="3">
        <v>199317.94</v>
      </c>
      <c r="I88" s="3">
        <v>0</v>
      </c>
      <c r="J88" s="3">
        <v>0</v>
      </c>
      <c r="K88" s="3">
        <v>0</v>
      </c>
      <c r="M88" s="3">
        <v>199317.94</v>
      </c>
      <c r="O88" s="29">
        <v>0</v>
      </c>
      <c r="P88" s="29">
        <v>0</v>
      </c>
      <c r="Q88" s="31"/>
      <c r="R88" s="29"/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253000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29">
        <v>253000</v>
      </c>
      <c r="CN88" s="3">
        <v>0</v>
      </c>
      <c r="CO88" s="3">
        <v>0</v>
      </c>
      <c r="CP88" s="3">
        <v>224191.17</v>
      </c>
      <c r="CQ88" s="3">
        <v>0</v>
      </c>
      <c r="CR88" s="3">
        <v>224191.17</v>
      </c>
      <c r="CT88" s="3">
        <v>0</v>
      </c>
      <c r="CU88" s="3">
        <v>0</v>
      </c>
      <c r="CV88" s="3">
        <v>0</v>
      </c>
      <c r="CX88" s="3">
        <v>224191.17</v>
      </c>
      <c r="CY88" s="35">
        <f t="shared" si="14"/>
        <v>0.88613110671936768</v>
      </c>
    </row>
    <row r="89" spans="1:103" hidden="1" outlineLevel="1" x14ac:dyDescent="0.15">
      <c r="A89" s="3" t="s">
        <v>102</v>
      </c>
      <c r="B89" s="10" t="s">
        <v>281</v>
      </c>
      <c r="C89" s="3" t="s">
        <v>282</v>
      </c>
      <c r="D89" s="3">
        <v>0</v>
      </c>
      <c r="E89" s="3">
        <v>0</v>
      </c>
      <c r="F89" s="3">
        <v>2376.9500000000003</v>
      </c>
      <c r="G89" s="3">
        <v>0</v>
      </c>
      <c r="H89" s="3">
        <v>2376.9500000000003</v>
      </c>
      <c r="I89" s="3">
        <v>0</v>
      </c>
      <c r="J89" s="3">
        <v>0</v>
      </c>
      <c r="K89" s="3">
        <v>0</v>
      </c>
      <c r="M89" s="3">
        <v>2376.9500000000003</v>
      </c>
      <c r="O89" s="29">
        <v>0</v>
      </c>
      <c r="P89" s="29">
        <v>0</v>
      </c>
      <c r="Q89" s="31"/>
      <c r="R89" s="29"/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1500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29">
        <v>1500</v>
      </c>
      <c r="CN89" s="3">
        <v>0</v>
      </c>
      <c r="CO89" s="3">
        <v>0</v>
      </c>
      <c r="CP89" s="3">
        <v>4328.74</v>
      </c>
      <c r="CQ89" s="3">
        <v>0</v>
      </c>
      <c r="CR89" s="3">
        <v>4328.74</v>
      </c>
      <c r="CT89" s="3">
        <v>0</v>
      </c>
      <c r="CU89" s="3">
        <v>0</v>
      </c>
      <c r="CV89" s="3">
        <v>0</v>
      </c>
      <c r="CX89" s="3">
        <v>4328.74</v>
      </c>
      <c r="CY89" s="35">
        <f t="shared" si="14"/>
        <v>2.8858266666666665</v>
      </c>
    </row>
    <row r="90" spans="1:103" hidden="1" outlineLevel="1" x14ac:dyDescent="0.15">
      <c r="A90" s="3" t="s">
        <v>103</v>
      </c>
      <c r="B90" s="10" t="s">
        <v>283</v>
      </c>
      <c r="C90" s="3" t="s">
        <v>284</v>
      </c>
      <c r="D90" s="3">
        <v>0</v>
      </c>
      <c r="E90" s="3">
        <v>0</v>
      </c>
      <c r="F90" s="3">
        <v>45795.05</v>
      </c>
      <c r="G90" s="3">
        <v>0</v>
      </c>
      <c r="H90" s="3">
        <v>45795.05</v>
      </c>
      <c r="I90" s="3">
        <v>0</v>
      </c>
      <c r="J90" s="3">
        <v>0</v>
      </c>
      <c r="K90" s="3">
        <v>0</v>
      </c>
      <c r="M90" s="3">
        <v>45795.05</v>
      </c>
      <c r="O90" s="29">
        <v>0</v>
      </c>
      <c r="P90" s="29">
        <v>0</v>
      </c>
      <c r="Q90" s="31"/>
      <c r="R90" s="29"/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60000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29">
        <v>60000</v>
      </c>
      <c r="CN90" s="3">
        <v>0</v>
      </c>
      <c r="CO90" s="3">
        <v>0</v>
      </c>
      <c r="CP90" s="3">
        <v>52489.65</v>
      </c>
      <c r="CQ90" s="3">
        <v>0</v>
      </c>
      <c r="CR90" s="3">
        <v>52489.65</v>
      </c>
      <c r="CT90" s="3">
        <v>0</v>
      </c>
      <c r="CU90" s="3">
        <v>0</v>
      </c>
      <c r="CV90" s="3">
        <v>0</v>
      </c>
      <c r="CX90" s="3">
        <v>52489.65</v>
      </c>
      <c r="CY90" s="35">
        <f t="shared" si="14"/>
        <v>0.87482749999999998</v>
      </c>
    </row>
    <row r="91" spans="1:103" hidden="1" outlineLevel="1" x14ac:dyDescent="0.15">
      <c r="A91" s="3" t="s">
        <v>104</v>
      </c>
      <c r="B91" s="10" t="s">
        <v>285</v>
      </c>
      <c r="C91" s="3" t="s">
        <v>286</v>
      </c>
      <c r="D91" s="3">
        <v>0</v>
      </c>
      <c r="E91" s="3">
        <v>0</v>
      </c>
      <c r="F91" s="3">
        <v>1101.1600000000001</v>
      </c>
      <c r="G91" s="3">
        <v>0</v>
      </c>
      <c r="H91" s="3">
        <v>1101.1600000000001</v>
      </c>
      <c r="I91" s="3">
        <v>0</v>
      </c>
      <c r="J91" s="3">
        <v>0</v>
      </c>
      <c r="K91" s="3">
        <v>0</v>
      </c>
      <c r="M91" s="3">
        <v>1101.1600000000001</v>
      </c>
      <c r="O91" s="29">
        <v>0</v>
      </c>
      <c r="P91" s="29">
        <v>0</v>
      </c>
      <c r="Q91" s="31"/>
      <c r="R91" s="29"/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1650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29">
        <v>1650</v>
      </c>
      <c r="CN91" s="3">
        <v>0</v>
      </c>
      <c r="CO91" s="3">
        <v>0</v>
      </c>
      <c r="CP91" s="3">
        <v>1149.3500000000001</v>
      </c>
      <c r="CQ91" s="3">
        <v>0</v>
      </c>
      <c r="CR91" s="3">
        <v>1149.3500000000001</v>
      </c>
      <c r="CT91" s="3">
        <v>0</v>
      </c>
      <c r="CU91" s="3">
        <v>0</v>
      </c>
      <c r="CV91" s="3">
        <v>0</v>
      </c>
      <c r="CX91" s="3">
        <v>1149.3500000000001</v>
      </c>
      <c r="CY91" s="35">
        <f t="shared" si="14"/>
        <v>0.69657575757575763</v>
      </c>
    </row>
    <row r="92" spans="1:103" hidden="1" outlineLevel="1" x14ac:dyDescent="0.15">
      <c r="A92" s="3" t="s">
        <v>105</v>
      </c>
      <c r="B92" s="10" t="s">
        <v>287</v>
      </c>
      <c r="C92" s="3" t="s">
        <v>288</v>
      </c>
      <c r="D92" s="3">
        <v>0</v>
      </c>
      <c r="E92" s="3">
        <v>400</v>
      </c>
      <c r="F92" s="3">
        <v>9968.31</v>
      </c>
      <c r="G92" s="3">
        <v>0</v>
      </c>
      <c r="H92" s="3">
        <v>10368.31</v>
      </c>
      <c r="I92" s="3">
        <v>0</v>
      </c>
      <c r="J92" s="3">
        <v>0</v>
      </c>
      <c r="K92" s="3">
        <v>0</v>
      </c>
      <c r="M92" s="3">
        <v>10368.31</v>
      </c>
      <c r="O92" s="29">
        <v>0</v>
      </c>
      <c r="P92" s="29">
        <v>0</v>
      </c>
      <c r="Q92" s="31"/>
      <c r="R92" s="29"/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275475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29">
        <v>275475</v>
      </c>
      <c r="CN92" s="3">
        <v>0</v>
      </c>
      <c r="CO92" s="3">
        <v>450</v>
      </c>
      <c r="CP92" s="3">
        <v>8880.84</v>
      </c>
      <c r="CQ92" s="3">
        <v>0</v>
      </c>
      <c r="CR92" s="3">
        <v>9330.84</v>
      </c>
      <c r="CT92" s="3">
        <v>0</v>
      </c>
      <c r="CU92" s="3">
        <v>221792.5</v>
      </c>
      <c r="CV92" s="3">
        <v>221792.5</v>
      </c>
      <c r="CX92" s="3">
        <v>231123.34</v>
      </c>
      <c r="CY92" s="35">
        <f t="shared" si="14"/>
        <v>0.83899932843270708</v>
      </c>
    </row>
    <row r="93" spans="1:103" hidden="1" outlineLevel="1" x14ac:dyDescent="0.15">
      <c r="A93" s="3" t="s">
        <v>106</v>
      </c>
      <c r="B93" s="10" t="s">
        <v>289</v>
      </c>
      <c r="C93" s="3" t="s">
        <v>290</v>
      </c>
      <c r="D93" s="3">
        <v>0</v>
      </c>
      <c r="E93" s="3">
        <v>0</v>
      </c>
      <c r="F93" s="3">
        <v>105718.15000000001</v>
      </c>
      <c r="G93" s="3">
        <v>0</v>
      </c>
      <c r="H93" s="3">
        <v>105718.15000000001</v>
      </c>
      <c r="I93" s="3">
        <v>0</v>
      </c>
      <c r="J93" s="3">
        <v>0</v>
      </c>
      <c r="K93" s="3">
        <v>0</v>
      </c>
      <c r="M93" s="3">
        <v>105718.15000000001</v>
      </c>
      <c r="O93" s="29">
        <v>0</v>
      </c>
      <c r="P93" s="29">
        <v>0</v>
      </c>
      <c r="Q93" s="31"/>
      <c r="R93" s="29"/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100100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29">
        <v>100100</v>
      </c>
      <c r="CN93" s="3">
        <v>0</v>
      </c>
      <c r="CO93" s="3">
        <v>0</v>
      </c>
      <c r="CP93" s="3">
        <v>53445.69</v>
      </c>
      <c r="CQ93" s="3">
        <v>0</v>
      </c>
      <c r="CR93" s="3">
        <v>53445.69</v>
      </c>
      <c r="CT93" s="3">
        <v>0</v>
      </c>
      <c r="CU93" s="3">
        <v>0</v>
      </c>
      <c r="CV93" s="3">
        <v>0</v>
      </c>
      <c r="CX93" s="3">
        <v>53445.69</v>
      </c>
      <c r="CY93" s="35">
        <f t="shared" si="14"/>
        <v>0.53392297702297709</v>
      </c>
    </row>
    <row r="94" spans="1:103" hidden="1" outlineLevel="1" x14ac:dyDescent="0.15">
      <c r="A94" s="3" t="s">
        <v>107</v>
      </c>
      <c r="B94" s="10" t="s">
        <v>291</v>
      </c>
      <c r="C94" s="3" t="s">
        <v>292</v>
      </c>
      <c r="D94" s="3">
        <v>0</v>
      </c>
      <c r="E94" s="3">
        <v>0</v>
      </c>
      <c r="F94" s="3">
        <v>18431.350000000002</v>
      </c>
      <c r="G94" s="3">
        <v>0</v>
      </c>
      <c r="H94" s="3">
        <v>18431.350000000002</v>
      </c>
      <c r="I94" s="3">
        <v>0</v>
      </c>
      <c r="J94" s="3">
        <v>0</v>
      </c>
      <c r="K94" s="3">
        <v>0</v>
      </c>
      <c r="M94" s="3">
        <v>18431.350000000002</v>
      </c>
      <c r="O94" s="29">
        <v>0</v>
      </c>
      <c r="P94" s="29">
        <v>0</v>
      </c>
      <c r="Q94" s="31"/>
      <c r="R94" s="29"/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15850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29">
        <v>15850</v>
      </c>
      <c r="CN94" s="3">
        <v>0</v>
      </c>
      <c r="CO94" s="3">
        <v>0</v>
      </c>
      <c r="CP94" s="3">
        <v>31207.37</v>
      </c>
      <c r="CQ94" s="3">
        <v>0</v>
      </c>
      <c r="CR94" s="3">
        <v>31207.37</v>
      </c>
      <c r="CT94" s="3">
        <v>0</v>
      </c>
      <c r="CU94" s="3">
        <v>0</v>
      </c>
      <c r="CV94" s="3">
        <v>0</v>
      </c>
      <c r="CX94" s="3">
        <v>31207.37</v>
      </c>
      <c r="CY94" s="35">
        <f t="shared" si="14"/>
        <v>1.9689192429022082</v>
      </c>
    </row>
    <row r="95" spans="1:103" hidden="1" outlineLevel="1" x14ac:dyDescent="0.15">
      <c r="A95" s="3" t="s">
        <v>108</v>
      </c>
      <c r="B95" s="10" t="s">
        <v>293</v>
      </c>
      <c r="C95" s="3" t="s">
        <v>294</v>
      </c>
      <c r="D95" s="3">
        <v>0</v>
      </c>
      <c r="E95" s="3">
        <v>0</v>
      </c>
      <c r="F95" s="3">
        <v>250.91</v>
      </c>
      <c r="G95" s="3">
        <v>0</v>
      </c>
      <c r="H95" s="3">
        <v>250.91</v>
      </c>
      <c r="I95" s="3">
        <v>0</v>
      </c>
      <c r="J95" s="3">
        <v>0</v>
      </c>
      <c r="K95" s="3">
        <v>0</v>
      </c>
      <c r="M95" s="3">
        <v>250.91</v>
      </c>
      <c r="O95" s="29">
        <v>0</v>
      </c>
      <c r="P95" s="29">
        <v>0</v>
      </c>
      <c r="Q95" s="31"/>
      <c r="R95" s="29"/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1000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29">
        <v>1000</v>
      </c>
      <c r="CN95" s="3">
        <v>0</v>
      </c>
      <c r="CO95" s="3">
        <v>0</v>
      </c>
      <c r="CP95" s="3">
        <v>916</v>
      </c>
      <c r="CQ95" s="3">
        <v>0</v>
      </c>
      <c r="CR95" s="3">
        <v>916</v>
      </c>
      <c r="CT95" s="3">
        <v>0</v>
      </c>
      <c r="CU95" s="3">
        <v>0</v>
      </c>
      <c r="CV95" s="3">
        <v>0</v>
      </c>
      <c r="CX95" s="3">
        <v>916</v>
      </c>
      <c r="CY95" s="35">
        <f t="shared" si="14"/>
        <v>0.91600000000000004</v>
      </c>
    </row>
    <row r="96" spans="1:103" hidden="1" outlineLevel="1" x14ac:dyDescent="0.15">
      <c r="A96" s="3" t="s">
        <v>109</v>
      </c>
      <c r="B96" s="10" t="s">
        <v>295</v>
      </c>
      <c r="C96" s="3" t="s">
        <v>296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648146.72</v>
      </c>
      <c r="K96" s="3">
        <v>648146.72</v>
      </c>
      <c r="M96" s="3">
        <v>648146.72</v>
      </c>
      <c r="O96" s="29">
        <v>0</v>
      </c>
      <c r="P96" s="29">
        <v>0</v>
      </c>
      <c r="Q96" s="31"/>
      <c r="R96" s="29"/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19674537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29">
        <v>19674537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T96" s="3">
        <v>0</v>
      </c>
      <c r="CU96" s="3">
        <v>675184.25</v>
      </c>
      <c r="CV96" s="3">
        <v>675184.25</v>
      </c>
      <c r="CX96" s="3">
        <v>675184.25</v>
      </c>
      <c r="CY96" s="35">
        <f t="shared" si="14"/>
        <v>3.4317669076532782E-2</v>
      </c>
    </row>
    <row r="97" spans="1:104" hidden="1" outlineLevel="1" x14ac:dyDescent="0.15">
      <c r="A97" s="3" t="s">
        <v>297</v>
      </c>
      <c r="B97" s="10" t="s">
        <v>298</v>
      </c>
      <c r="C97" s="3" t="s">
        <v>299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M97" s="3">
        <v>0</v>
      </c>
      <c r="O97" s="29">
        <v>0</v>
      </c>
      <c r="P97" s="29">
        <v>0</v>
      </c>
      <c r="Q97" s="31"/>
      <c r="R97" s="29"/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29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T97" s="3">
        <v>0</v>
      </c>
      <c r="CU97" s="3">
        <v>24441669.030000001</v>
      </c>
      <c r="CV97" s="3">
        <v>24441669.030000001</v>
      </c>
      <c r="CX97" s="3">
        <v>24441669.030000001</v>
      </c>
      <c r="CY97" s="35" t="str">
        <f t="shared" si="14"/>
        <v>n/a</v>
      </c>
    </row>
    <row r="98" spans="1:104" hidden="1" outlineLevel="1" x14ac:dyDescent="0.15">
      <c r="A98" s="3" t="s">
        <v>110</v>
      </c>
      <c r="B98" s="10" t="s">
        <v>300</v>
      </c>
      <c r="C98" s="3" t="s">
        <v>301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930725.20000000007</v>
      </c>
      <c r="K98" s="3">
        <v>930725.20000000007</v>
      </c>
      <c r="M98" s="3">
        <v>930725.20000000007</v>
      </c>
      <c r="O98" s="29">
        <v>0</v>
      </c>
      <c r="P98" s="29">
        <v>0</v>
      </c>
      <c r="Q98" s="31"/>
      <c r="R98" s="29"/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1932829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29">
        <v>1932829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T98" s="3">
        <v>0</v>
      </c>
      <c r="CU98" s="3">
        <v>1083370.43</v>
      </c>
      <c r="CV98" s="3">
        <v>1083370.43</v>
      </c>
      <c r="CX98" s="3">
        <v>1083370.43</v>
      </c>
      <c r="CY98" s="35">
        <f t="shared" si="14"/>
        <v>0.56051023137587441</v>
      </c>
    </row>
    <row r="99" spans="1:104" hidden="1" outlineLevel="1" x14ac:dyDescent="0.15">
      <c r="A99" s="3" t="s">
        <v>127</v>
      </c>
      <c r="B99" s="10" t="s">
        <v>302</v>
      </c>
      <c r="C99" s="3" t="s">
        <v>163</v>
      </c>
      <c r="D99" s="3">
        <v>0</v>
      </c>
      <c r="E99" s="3">
        <v>0</v>
      </c>
      <c r="F99" s="3">
        <v>1859376.2000000002</v>
      </c>
      <c r="G99" s="3">
        <v>0</v>
      </c>
      <c r="H99" s="3">
        <v>1859376.2000000002</v>
      </c>
      <c r="I99" s="3">
        <v>0</v>
      </c>
      <c r="J99" s="3">
        <v>0</v>
      </c>
      <c r="K99" s="3">
        <v>0</v>
      </c>
      <c r="M99" s="3">
        <v>1859376.2000000002</v>
      </c>
      <c r="O99" s="29">
        <v>0</v>
      </c>
      <c r="P99" s="29">
        <v>0</v>
      </c>
      <c r="Q99" s="31"/>
      <c r="R99" s="29"/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1959230.83</v>
      </c>
      <c r="CL99" s="29">
        <v>1959230.83</v>
      </c>
      <c r="CN99" s="3">
        <v>0</v>
      </c>
      <c r="CO99" s="3">
        <v>0</v>
      </c>
      <c r="CP99" s="3">
        <v>2003175.9</v>
      </c>
      <c r="CQ99" s="3">
        <v>0</v>
      </c>
      <c r="CR99" s="3">
        <v>2003175.9</v>
      </c>
      <c r="CT99" s="3">
        <v>0</v>
      </c>
      <c r="CU99" s="3">
        <v>0</v>
      </c>
      <c r="CV99" s="3">
        <v>0</v>
      </c>
      <c r="CX99" s="3">
        <v>2003175.9</v>
      </c>
      <c r="CY99" s="35">
        <f t="shared" si="14"/>
        <v>1.0224297562732818</v>
      </c>
    </row>
    <row r="100" spans="1:104" s="4" customFormat="1" collapsed="1" x14ac:dyDescent="0.15">
      <c r="A100" s="5" t="s">
        <v>20</v>
      </c>
      <c r="B100" s="11"/>
      <c r="C100" s="2" t="s">
        <v>13</v>
      </c>
      <c r="D100" s="5">
        <v>104132.77</v>
      </c>
      <c r="E100" s="5">
        <v>773.28</v>
      </c>
      <c r="F100" s="5">
        <v>3478274.41</v>
      </c>
      <c r="G100" s="5">
        <v>0</v>
      </c>
      <c r="H100" s="5">
        <v>3583180.46</v>
      </c>
      <c r="I100" s="5">
        <v>0</v>
      </c>
      <c r="J100" s="5">
        <v>1578871.92</v>
      </c>
      <c r="K100" s="5">
        <v>1578871.92</v>
      </c>
      <c r="L100" s="7"/>
      <c r="M100" s="5">
        <v>5162052.3800000018</v>
      </c>
      <c r="N100" s="5"/>
      <c r="O100" s="5">
        <v>0</v>
      </c>
      <c r="P100" s="5">
        <v>0</v>
      </c>
      <c r="Q100" s="5"/>
      <c r="R100" s="7"/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5200</v>
      </c>
      <c r="AP100" s="5">
        <v>10860</v>
      </c>
      <c r="AQ100" s="5">
        <v>26750</v>
      </c>
      <c r="AR100" s="5">
        <v>1950</v>
      </c>
      <c r="AS100" s="5">
        <v>38525</v>
      </c>
      <c r="AT100" s="5">
        <v>39480</v>
      </c>
      <c r="AU100" s="5">
        <v>55220</v>
      </c>
      <c r="AV100" s="5">
        <v>29500</v>
      </c>
      <c r="AW100" s="5">
        <v>12500</v>
      </c>
      <c r="AX100" s="5">
        <v>12000</v>
      </c>
      <c r="AY100" s="5">
        <v>565423</v>
      </c>
      <c r="AZ100" s="5">
        <v>10000</v>
      </c>
      <c r="BA100" s="5">
        <v>24000</v>
      </c>
      <c r="BB100" s="5">
        <v>641349</v>
      </c>
      <c r="BC100" s="5">
        <v>3000</v>
      </c>
      <c r="BD100" s="5">
        <v>25000</v>
      </c>
      <c r="BE100" s="5">
        <v>50000</v>
      </c>
      <c r="BF100" s="5">
        <v>175000</v>
      </c>
      <c r="BG100" s="5">
        <v>82650</v>
      </c>
      <c r="BH100" s="5">
        <v>2350</v>
      </c>
      <c r="BI100" s="5">
        <v>13720</v>
      </c>
      <c r="BJ100" s="5">
        <v>46200</v>
      </c>
      <c r="BK100" s="5">
        <v>253000</v>
      </c>
      <c r="BL100" s="5">
        <v>1500</v>
      </c>
      <c r="BM100" s="5">
        <v>60000</v>
      </c>
      <c r="BN100" s="5">
        <v>1650</v>
      </c>
      <c r="BO100" s="5">
        <v>275475</v>
      </c>
      <c r="BP100" s="5">
        <v>100100</v>
      </c>
      <c r="BQ100" s="5">
        <v>15850</v>
      </c>
      <c r="BR100" s="5">
        <v>1000</v>
      </c>
      <c r="BS100" s="5">
        <v>19674537</v>
      </c>
      <c r="BT100" s="5">
        <v>1932829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1959230.83</v>
      </c>
      <c r="CL100" s="5">
        <v>26145848.829999998</v>
      </c>
      <c r="CM100" s="7"/>
      <c r="CN100" s="5">
        <v>76952.17</v>
      </c>
      <c r="CO100" s="5">
        <v>848.35</v>
      </c>
      <c r="CP100" s="5">
        <v>3686013.63</v>
      </c>
      <c r="CQ100" s="5">
        <v>3000</v>
      </c>
      <c r="CR100" s="5">
        <v>3766814.1500000004</v>
      </c>
      <c r="CS100" s="2"/>
      <c r="CT100" s="5">
        <v>0</v>
      </c>
      <c r="CU100" s="5">
        <v>26422016.210000001</v>
      </c>
      <c r="CV100" s="5">
        <v>26422016.210000001</v>
      </c>
      <c r="CX100" s="5">
        <v>30188830.359999999</v>
      </c>
      <c r="CY100" s="41">
        <f>IF(CL100=0,"n/a",CX100/(CL100))</f>
        <v>1.1546318712499035</v>
      </c>
      <c r="CZ100" s="38"/>
    </row>
    <row r="101" spans="1:104" x14ac:dyDescent="0.15">
      <c r="H101" s="7"/>
      <c r="K101" s="7"/>
      <c r="L101" s="7"/>
      <c r="M101" s="7"/>
      <c r="N101" s="7"/>
      <c r="O101" s="7"/>
      <c r="P101" s="7"/>
      <c r="Q101" s="7"/>
      <c r="R101" s="7"/>
      <c r="CL101" s="7"/>
      <c r="CM101" s="7"/>
      <c r="CR101" s="7"/>
      <c r="CV101" s="7"/>
    </row>
    <row r="102" spans="1:104" hidden="1" outlineLevel="1" x14ac:dyDescent="0.15">
      <c r="A102" s="3" t="s">
        <v>111</v>
      </c>
      <c r="B102" s="10" t="s">
        <v>303</v>
      </c>
      <c r="C102" s="3" t="s">
        <v>304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M102" s="3">
        <v>0</v>
      </c>
      <c r="O102" s="29">
        <v>0</v>
      </c>
      <c r="P102" s="29">
        <v>0</v>
      </c>
      <c r="Q102" s="31"/>
      <c r="R102" s="29"/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131961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29">
        <v>131961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T102" s="3">
        <v>0</v>
      </c>
      <c r="CU102" s="3">
        <v>0</v>
      </c>
      <c r="CV102" s="3">
        <v>0</v>
      </c>
      <c r="CX102" s="3">
        <v>0</v>
      </c>
      <c r="CY102" s="35">
        <f t="shared" ref="CY102:CY117" si="15">IF(CL102=0,"n/a",CX102/(CL102))</f>
        <v>0</v>
      </c>
    </row>
    <row r="103" spans="1:104" hidden="1" outlineLevel="1" x14ac:dyDescent="0.15">
      <c r="A103" s="3" t="s">
        <v>305</v>
      </c>
      <c r="B103" s="10" t="s">
        <v>306</v>
      </c>
      <c r="C103" s="3" t="s">
        <v>307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M103" s="3">
        <v>0</v>
      </c>
      <c r="O103" s="29">
        <v>0</v>
      </c>
      <c r="P103" s="29">
        <v>0</v>
      </c>
      <c r="Q103" s="31"/>
      <c r="R103" s="29"/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29">
        <v>0</v>
      </c>
      <c r="CN103" s="3">
        <v>0</v>
      </c>
      <c r="CO103" s="3">
        <v>0</v>
      </c>
      <c r="CP103" s="3">
        <v>6124.77</v>
      </c>
      <c r="CQ103" s="3">
        <v>0</v>
      </c>
      <c r="CR103" s="3">
        <v>6124.77</v>
      </c>
      <c r="CT103" s="3">
        <v>0</v>
      </c>
      <c r="CU103" s="3">
        <v>0</v>
      </c>
      <c r="CV103" s="3">
        <v>0</v>
      </c>
      <c r="CX103" s="3">
        <v>6124.77</v>
      </c>
      <c r="CY103" s="35" t="str">
        <f t="shared" si="15"/>
        <v>n/a</v>
      </c>
    </row>
    <row r="104" spans="1:104" hidden="1" outlineLevel="1" x14ac:dyDescent="0.15">
      <c r="A104" s="3" t="s">
        <v>112</v>
      </c>
      <c r="B104" s="10" t="s">
        <v>308</v>
      </c>
      <c r="C104" s="3" t="s">
        <v>309</v>
      </c>
      <c r="D104" s="3">
        <v>0</v>
      </c>
      <c r="E104" s="3">
        <v>0</v>
      </c>
      <c r="F104" s="3">
        <v>41684.22</v>
      </c>
      <c r="G104" s="3">
        <v>0</v>
      </c>
      <c r="H104" s="3">
        <v>41684.22</v>
      </c>
      <c r="I104" s="3">
        <v>0</v>
      </c>
      <c r="J104" s="3">
        <v>0</v>
      </c>
      <c r="K104" s="3">
        <v>0</v>
      </c>
      <c r="M104" s="3">
        <v>41684.22</v>
      </c>
      <c r="O104" s="29">
        <v>0</v>
      </c>
      <c r="P104" s="29">
        <v>0</v>
      </c>
      <c r="Q104" s="31"/>
      <c r="R104" s="29"/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47240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29">
        <v>47240</v>
      </c>
      <c r="CN104" s="3">
        <v>0</v>
      </c>
      <c r="CO104" s="3">
        <v>0</v>
      </c>
      <c r="CP104" s="3">
        <v>43843.88</v>
      </c>
      <c r="CQ104" s="3">
        <v>0</v>
      </c>
      <c r="CR104" s="3">
        <v>43843.88</v>
      </c>
      <c r="CT104" s="3">
        <v>0</v>
      </c>
      <c r="CU104" s="3">
        <v>0</v>
      </c>
      <c r="CV104" s="3">
        <v>0</v>
      </c>
      <c r="CX104" s="3">
        <v>43843.88</v>
      </c>
      <c r="CY104" s="35">
        <f t="shared" si="15"/>
        <v>0.92810922946655372</v>
      </c>
    </row>
    <row r="105" spans="1:104" hidden="1" outlineLevel="1" x14ac:dyDescent="0.15">
      <c r="A105" s="3" t="s">
        <v>113</v>
      </c>
      <c r="B105" s="10" t="s">
        <v>310</v>
      </c>
      <c r="C105" s="3" t="s">
        <v>311</v>
      </c>
      <c r="D105" s="3">
        <v>0</v>
      </c>
      <c r="E105" s="3">
        <v>0</v>
      </c>
      <c r="F105" s="3">
        <v>21210.32</v>
      </c>
      <c r="G105" s="3">
        <v>0</v>
      </c>
      <c r="H105" s="3">
        <v>21210.32</v>
      </c>
      <c r="I105" s="3">
        <v>0</v>
      </c>
      <c r="J105" s="3">
        <v>0</v>
      </c>
      <c r="K105" s="3">
        <v>0</v>
      </c>
      <c r="M105" s="3">
        <v>21210.32</v>
      </c>
      <c r="O105" s="29">
        <v>0</v>
      </c>
      <c r="P105" s="29">
        <v>0</v>
      </c>
      <c r="Q105" s="31"/>
      <c r="R105" s="29"/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20000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29">
        <v>20000</v>
      </c>
      <c r="CN105" s="3">
        <v>0</v>
      </c>
      <c r="CO105" s="3">
        <v>0</v>
      </c>
      <c r="CP105" s="3">
        <v>16765.580000000002</v>
      </c>
      <c r="CQ105" s="3">
        <v>0</v>
      </c>
      <c r="CR105" s="3">
        <v>16765.580000000002</v>
      </c>
      <c r="CT105" s="3">
        <v>0</v>
      </c>
      <c r="CU105" s="3">
        <v>0</v>
      </c>
      <c r="CV105" s="3">
        <v>0</v>
      </c>
      <c r="CX105" s="3">
        <v>16765.580000000002</v>
      </c>
      <c r="CY105" s="35">
        <f t="shared" si="15"/>
        <v>0.83827900000000011</v>
      </c>
    </row>
    <row r="106" spans="1:104" hidden="1" outlineLevel="1" x14ac:dyDescent="0.15">
      <c r="A106" s="3" t="s">
        <v>114</v>
      </c>
      <c r="B106" s="10" t="s">
        <v>312</v>
      </c>
      <c r="C106" s="3" t="s">
        <v>313</v>
      </c>
      <c r="D106" s="3">
        <v>17159.18</v>
      </c>
      <c r="E106" s="3">
        <v>0</v>
      </c>
      <c r="F106" s="3">
        <v>37644.480000000003</v>
      </c>
      <c r="G106" s="3">
        <v>0</v>
      </c>
      <c r="H106" s="3">
        <v>54803.66</v>
      </c>
      <c r="I106" s="3">
        <v>0</v>
      </c>
      <c r="J106" s="3">
        <v>0</v>
      </c>
      <c r="K106" s="3">
        <v>0</v>
      </c>
      <c r="M106" s="3">
        <v>54803.66</v>
      </c>
      <c r="O106" s="29">
        <v>0</v>
      </c>
      <c r="P106" s="29">
        <v>0</v>
      </c>
      <c r="Q106" s="31"/>
      <c r="R106" s="29"/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35767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29">
        <v>35767</v>
      </c>
      <c r="CN106" s="3">
        <v>4020.38</v>
      </c>
      <c r="CO106" s="3">
        <v>0</v>
      </c>
      <c r="CP106" s="3">
        <v>17987.07</v>
      </c>
      <c r="CQ106" s="3">
        <v>0</v>
      </c>
      <c r="CR106" s="3">
        <v>22007.45</v>
      </c>
      <c r="CT106" s="3">
        <v>0</v>
      </c>
      <c r="CU106" s="3">
        <v>0</v>
      </c>
      <c r="CV106" s="3">
        <v>0</v>
      </c>
      <c r="CX106" s="3">
        <v>22007.45</v>
      </c>
      <c r="CY106" s="35">
        <f t="shared" si="15"/>
        <v>0.61530041658512036</v>
      </c>
    </row>
    <row r="107" spans="1:104" hidden="1" outlineLevel="1" x14ac:dyDescent="0.15">
      <c r="A107" s="3" t="s">
        <v>115</v>
      </c>
      <c r="B107" s="10" t="s">
        <v>314</v>
      </c>
      <c r="C107" s="3" t="s">
        <v>315</v>
      </c>
      <c r="D107" s="3">
        <v>0</v>
      </c>
      <c r="E107" s="3">
        <v>0</v>
      </c>
      <c r="F107" s="3">
        <v>4311.76</v>
      </c>
      <c r="G107" s="3">
        <v>0</v>
      </c>
      <c r="H107" s="3">
        <v>4311.76</v>
      </c>
      <c r="I107" s="3">
        <v>0</v>
      </c>
      <c r="J107" s="3">
        <v>0</v>
      </c>
      <c r="K107" s="3">
        <v>0</v>
      </c>
      <c r="M107" s="3">
        <v>4311.76</v>
      </c>
      <c r="O107" s="29">
        <v>0</v>
      </c>
      <c r="P107" s="29">
        <v>0</v>
      </c>
      <c r="Q107" s="31"/>
      <c r="R107" s="29"/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6000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29">
        <v>6000</v>
      </c>
      <c r="CN107" s="3">
        <v>0</v>
      </c>
      <c r="CO107" s="3">
        <v>0</v>
      </c>
      <c r="CP107" s="3">
        <v>4617.6900000000005</v>
      </c>
      <c r="CQ107" s="3">
        <v>0</v>
      </c>
      <c r="CR107" s="3">
        <v>4617.6900000000005</v>
      </c>
      <c r="CT107" s="3">
        <v>0</v>
      </c>
      <c r="CU107" s="3">
        <v>0</v>
      </c>
      <c r="CV107" s="3">
        <v>0</v>
      </c>
      <c r="CX107" s="3">
        <v>4617.6900000000005</v>
      </c>
      <c r="CY107" s="35">
        <f t="shared" si="15"/>
        <v>0.76961500000000005</v>
      </c>
    </row>
    <row r="108" spans="1:104" hidden="1" outlineLevel="1" x14ac:dyDescent="0.15">
      <c r="A108" s="3" t="s">
        <v>116</v>
      </c>
      <c r="B108" s="10" t="s">
        <v>316</v>
      </c>
      <c r="C108" s="3" t="s">
        <v>317</v>
      </c>
      <c r="D108" s="3">
        <v>0</v>
      </c>
      <c r="E108" s="3">
        <v>0</v>
      </c>
      <c r="F108" s="3">
        <v>30747.54</v>
      </c>
      <c r="G108" s="3">
        <v>0</v>
      </c>
      <c r="H108" s="3">
        <v>30747.54</v>
      </c>
      <c r="I108" s="3">
        <v>0</v>
      </c>
      <c r="J108" s="3">
        <v>0</v>
      </c>
      <c r="K108" s="3">
        <v>0</v>
      </c>
      <c r="M108" s="3">
        <v>30747.54</v>
      </c>
      <c r="O108" s="29">
        <v>0</v>
      </c>
      <c r="P108" s="29">
        <v>0</v>
      </c>
      <c r="Q108" s="31"/>
      <c r="R108" s="29"/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36200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29">
        <v>36200</v>
      </c>
      <c r="CN108" s="3">
        <v>0</v>
      </c>
      <c r="CO108" s="3">
        <v>0</v>
      </c>
      <c r="CP108" s="3">
        <v>27524.54</v>
      </c>
      <c r="CQ108" s="3">
        <v>0</v>
      </c>
      <c r="CR108" s="3">
        <v>27524.54</v>
      </c>
      <c r="CT108" s="3">
        <v>0</v>
      </c>
      <c r="CU108" s="3">
        <v>0</v>
      </c>
      <c r="CV108" s="3">
        <v>0</v>
      </c>
      <c r="CX108" s="3">
        <v>27524.54</v>
      </c>
      <c r="CY108" s="35">
        <f t="shared" si="15"/>
        <v>0.760346408839779</v>
      </c>
    </row>
    <row r="109" spans="1:104" hidden="1" outlineLevel="1" x14ac:dyDescent="0.15">
      <c r="A109" s="3" t="s">
        <v>117</v>
      </c>
      <c r="B109" s="10" t="s">
        <v>318</v>
      </c>
      <c r="C109" s="3" t="s">
        <v>319</v>
      </c>
      <c r="D109" s="3">
        <v>990.77</v>
      </c>
      <c r="E109" s="3">
        <v>2193.15</v>
      </c>
      <c r="F109" s="3">
        <v>174145.54</v>
      </c>
      <c r="G109" s="3">
        <v>0</v>
      </c>
      <c r="H109" s="3">
        <v>177329.46000000002</v>
      </c>
      <c r="I109" s="3">
        <v>0</v>
      </c>
      <c r="J109" s="3">
        <v>0</v>
      </c>
      <c r="K109" s="3">
        <v>0</v>
      </c>
      <c r="M109" s="3">
        <v>177329.46</v>
      </c>
      <c r="O109" s="29">
        <v>0</v>
      </c>
      <c r="P109" s="29">
        <v>0</v>
      </c>
      <c r="Q109" s="31"/>
      <c r="R109" s="29"/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265023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29">
        <v>265023</v>
      </c>
      <c r="CN109" s="3">
        <v>1390.15</v>
      </c>
      <c r="CO109" s="3">
        <v>1137.19</v>
      </c>
      <c r="CP109" s="3">
        <v>201742.66</v>
      </c>
      <c r="CQ109" s="3">
        <v>0</v>
      </c>
      <c r="CR109" s="3">
        <v>204270</v>
      </c>
      <c r="CT109" s="3">
        <v>0</v>
      </c>
      <c r="CU109" s="3">
        <v>0</v>
      </c>
      <c r="CV109" s="3">
        <v>0</v>
      </c>
      <c r="CX109" s="3">
        <v>204270</v>
      </c>
      <c r="CY109" s="35">
        <f t="shared" si="15"/>
        <v>0.77076329224256013</v>
      </c>
    </row>
    <row r="110" spans="1:104" hidden="1" outlineLevel="1" x14ac:dyDescent="0.15">
      <c r="A110" s="3" t="s">
        <v>118</v>
      </c>
      <c r="B110" s="10" t="s">
        <v>320</v>
      </c>
      <c r="C110" s="3" t="s">
        <v>321</v>
      </c>
      <c r="D110" s="3">
        <v>0</v>
      </c>
      <c r="E110" s="3">
        <v>0</v>
      </c>
      <c r="F110" s="3">
        <v>132080.28</v>
      </c>
      <c r="G110" s="3">
        <v>0</v>
      </c>
      <c r="H110" s="3">
        <v>132080.28</v>
      </c>
      <c r="I110" s="3">
        <v>0</v>
      </c>
      <c r="J110" s="3">
        <v>0</v>
      </c>
      <c r="K110" s="3">
        <v>0</v>
      </c>
      <c r="M110" s="3">
        <v>132080.28</v>
      </c>
      <c r="O110" s="29">
        <v>0</v>
      </c>
      <c r="P110" s="29">
        <v>0</v>
      </c>
      <c r="Q110" s="31"/>
      <c r="R110" s="29"/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71000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29">
        <v>71000</v>
      </c>
      <c r="CN110" s="3">
        <v>0</v>
      </c>
      <c r="CO110" s="3">
        <v>0</v>
      </c>
      <c r="CP110" s="3">
        <v>171719.89</v>
      </c>
      <c r="CQ110" s="3">
        <v>67679.399999999994</v>
      </c>
      <c r="CR110" s="3">
        <v>239399.29</v>
      </c>
      <c r="CT110" s="3">
        <v>0</v>
      </c>
      <c r="CU110" s="3">
        <v>0</v>
      </c>
      <c r="CV110" s="3">
        <v>0</v>
      </c>
      <c r="CX110" s="3">
        <v>239399.29</v>
      </c>
      <c r="CY110" s="35">
        <f t="shared" si="15"/>
        <v>3.3718209859154933</v>
      </c>
    </row>
    <row r="111" spans="1:104" hidden="1" outlineLevel="1" x14ac:dyDescent="0.15">
      <c r="A111" s="3" t="s">
        <v>119</v>
      </c>
      <c r="B111" s="10" t="s">
        <v>322</v>
      </c>
      <c r="C111" s="3" t="s">
        <v>323</v>
      </c>
      <c r="D111" s="3">
        <v>0</v>
      </c>
      <c r="E111" s="3">
        <v>0</v>
      </c>
      <c r="F111" s="3">
        <v>176081.08000000002</v>
      </c>
      <c r="G111" s="3">
        <v>0</v>
      </c>
      <c r="H111" s="3">
        <v>176081.08000000002</v>
      </c>
      <c r="I111" s="3">
        <v>0</v>
      </c>
      <c r="J111" s="3">
        <v>0</v>
      </c>
      <c r="K111" s="3">
        <v>0</v>
      </c>
      <c r="M111" s="3">
        <v>176081.08000000002</v>
      </c>
      <c r="O111" s="29">
        <v>0</v>
      </c>
      <c r="P111" s="29">
        <v>0</v>
      </c>
      <c r="Q111" s="31"/>
      <c r="R111" s="29"/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128200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29">
        <v>128200</v>
      </c>
      <c r="CN111" s="3">
        <v>0</v>
      </c>
      <c r="CO111" s="3">
        <v>0</v>
      </c>
      <c r="CP111" s="3">
        <v>111492.74</v>
      </c>
      <c r="CQ111" s="3">
        <v>0</v>
      </c>
      <c r="CR111" s="3">
        <v>111492.74</v>
      </c>
      <c r="CT111" s="3">
        <v>0</v>
      </c>
      <c r="CU111" s="3">
        <v>0</v>
      </c>
      <c r="CV111" s="3">
        <v>0</v>
      </c>
      <c r="CX111" s="3">
        <v>111492.74</v>
      </c>
      <c r="CY111" s="35">
        <f t="shared" si="15"/>
        <v>0.86967815912636515</v>
      </c>
    </row>
    <row r="112" spans="1:104" hidden="1" outlineLevel="1" x14ac:dyDescent="0.15">
      <c r="A112" s="3" t="s">
        <v>120</v>
      </c>
      <c r="B112" s="10" t="s">
        <v>324</v>
      </c>
      <c r="C112" s="3" t="s">
        <v>325</v>
      </c>
      <c r="D112" s="3">
        <v>0</v>
      </c>
      <c r="E112" s="3">
        <v>0</v>
      </c>
      <c r="F112" s="3">
        <v>54931.87</v>
      </c>
      <c r="G112" s="3">
        <v>0</v>
      </c>
      <c r="H112" s="3">
        <v>54931.87</v>
      </c>
      <c r="I112" s="3">
        <v>0</v>
      </c>
      <c r="J112" s="3">
        <v>0</v>
      </c>
      <c r="K112" s="3">
        <v>0</v>
      </c>
      <c r="M112" s="3">
        <v>54931.87</v>
      </c>
      <c r="O112" s="29">
        <v>0</v>
      </c>
      <c r="P112" s="29">
        <v>0</v>
      </c>
      <c r="Q112" s="31"/>
      <c r="R112" s="29"/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61000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29">
        <v>61000</v>
      </c>
      <c r="CN112" s="3">
        <v>0</v>
      </c>
      <c r="CO112" s="3">
        <v>0</v>
      </c>
      <c r="CP112" s="3">
        <v>46614.97</v>
      </c>
      <c r="CQ112" s="3">
        <v>0</v>
      </c>
      <c r="CR112" s="3">
        <v>46614.97</v>
      </c>
      <c r="CT112" s="3">
        <v>0</v>
      </c>
      <c r="CU112" s="3">
        <v>0</v>
      </c>
      <c r="CV112" s="3">
        <v>0</v>
      </c>
      <c r="CX112" s="3">
        <v>46614.97</v>
      </c>
      <c r="CY112" s="35">
        <f t="shared" si="15"/>
        <v>0.76417983606557383</v>
      </c>
    </row>
    <row r="113" spans="1:104" hidden="1" outlineLevel="1" x14ac:dyDescent="0.15">
      <c r="A113" s="3" t="s">
        <v>121</v>
      </c>
      <c r="B113" s="10" t="s">
        <v>326</v>
      </c>
      <c r="C113" s="3" t="s">
        <v>327</v>
      </c>
      <c r="D113" s="3">
        <v>0</v>
      </c>
      <c r="E113" s="3">
        <v>0</v>
      </c>
      <c r="F113" s="3">
        <v>321387.24</v>
      </c>
      <c r="G113" s="3">
        <v>0</v>
      </c>
      <c r="H113" s="3">
        <v>321387.24</v>
      </c>
      <c r="I113" s="3">
        <v>0</v>
      </c>
      <c r="J113" s="3">
        <v>0</v>
      </c>
      <c r="K113" s="3">
        <v>0</v>
      </c>
      <c r="M113" s="3">
        <v>321387.24</v>
      </c>
      <c r="O113" s="29">
        <v>0</v>
      </c>
      <c r="P113" s="29">
        <v>0</v>
      </c>
      <c r="Q113" s="31"/>
      <c r="R113" s="29"/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448500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29">
        <v>448500</v>
      </c>
      <c r="CN113" s="3">
        <v>0</v>
      </c>
      <c r="CO113" s="3">
        <v>0</v>
      </c>
      <c r="CP113" s="3">
        <v>347655.38</v>
      </c>
      <c r="CQ113" s="3">
        <v>0</v>
      </c>
      <c r="CR113" s="3">
        <v>347655.38</v>
      </c>
      <c r="CT113" s="3">
        <v>0</v>
      </c>
      <c r="CU113" s="3">
        <v>0</v>
      </c>
      <c r="CV113" s="3">
        <v>0</v>
      </c>
      <c r="CX113" s="3">
        <v>347655.38</v>
      </c>
      <c r="CY113" s="35">
        <f t="shared" si="15"/>
        <v>0.7751513489409142</v>
      </c>
    </row>
    <row r="114" spans="1:104" hidden="1" outlineLevel="1" x14ac:dyDescent="0.15">
      <c r="A114" s="3" t="s">
        <v>122</v>
      </c>
      <c r="B114" s="10" t="s">
        <v>328</v>
      </c>
      <c r="C114" s="3" t="s">
        <v>329</v>
      </c>
      <c r="D114" s="3">
        <v>0</v>
      </c>
      <c r="E114" s="3">
        <v>0</v>
      </c>
      <c r="F114" s="3">
        <v>8002.91</v>
      </c>
      <c r="G114" s="3">
        <v>0</v>
      </c>
      <c r="H114" s="3">
        <v>8002.91</v>
      </c>
      <c r="I114" s="3">
        <v>0</v>
      </c>
      <c r="J114" s="3">
        <v>0</v>
      </c>
      <c r="K114" s="3">
        <v>0</v>
      </c>
      <c r="M114" s="3">
        <v>8002.91</v>
      </c>
      <c r="O114" s="29">
        <v>0</v>
      </c>
      <c r="P114" s="29">
        <v>0</v>
      </c>
      <c r="Q114" s="31"/>
      <c r="R114" s="29"/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14000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29">
        <v>14000</v>
      </c>
      <c r="CN114" s="3">
        <v>0</v>
      </c>
      <c r="CO114" s="3">
        <v>0</v>
      </c>
      <c r="CP114" s="3">
        <v>11717.92</v>
      </c>
      <c r="CQ114" s="3">
        <v>0</v>
      </c>
      <c r="CR114" s="3">
        <v>11717.92</v>
      </c>
      <c r="CT114" s="3">
        <v>0</v>
      </c>
      <c r="CU114" s="3">
        <v>0</v>
      </c>
      <c r="CV114" s="3">
        <v>0</v>
      </c>
      <c r="CX114" s="3">
        <v>11717.92</v>
      </c>
      <c r="CY114" s="35">
        <f t="shared" si="15"/>
        <v>0.83699428571428569</v>
      </c>
    </row>
    <row r="115" spans="1:104" hidden="1" outlineLevel="1" x14ac:dyDescent="0.15">
      <c r="A115" s="3" t="s">
        <v>123</v>
      </c>
      <c r="B115" s="10" t="s">
        <v>330</v>
      </c>
      <c r="C115" s="3" t="s">
        <v>331</v>
      </c>
      <c r="D115" s="3">
        <v>0</v>
      </c>
      <c r="E115" s="3">
        <v>0</v>
      </c>
      <c r="F115" s="3">
        <v>18723.939999999999</v>
      </c>
      <c r="G115" s="3">
        <v>0</v>
      </c>
      <c r="H115" s="3">
        <v>18723.939999999999</v>
      </c>
      <c r="I115" s="3">
        <v>0</v>
      </c>
      <c r="J115" s="3">
        <v>0</v>
      </c>
      <c r="K115" s="3">
        <v>0</v>
      </c>
      <c r="M115" s="3">
        <v>18723.939999999999</v>
      </c>
      <c r="O115" s="29">
        <v>0</v>
      </c>
      <c r="P115" s="29">
        <v>0</v>
      </c>
      <c r="Q115" s="31"/>
      <c r="R115" s="29"/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22500</v>
      </c>
      <c r="CH115" s="3">
        <v>0</v>
      </c>
      <c r="CI115" s="3">
        <v>0</v>
      </c>
      <c r="CJ115" s="3">
        <v>0</v>
      </c>
      <c r="CK115" s="3">
        <v>0</v>
      </c>
      <c r="CL115" s="29">
        <v>22500</v>
      </c>
      <c r="CN115" s="3">
        <v>0</v>
      </c>
      <c r="CO115" s="3">
        <v>0</v>
      </c>
      <c r="CP115" s="3">
        <v>15490.15</v>
      </c>
      <c r="CQ115" s="3">
        <v>0</v>
      </c>
      <c r="CR115" s="3">
        <v>15490.15</v>
      </c>
      <c r="CT115" s="3">
        <v>17465.5</v>
      </c>
      <c r="CU115" s="3">
        <v>0</v>
      </c>
      <c r="CV115" s="3">
        <v>17465.5</v>
      </c>
      <c r="CX115" s="3">
        <v>32955.65</v>
      </c>
      <c r="CY115" s="35">
        <f t="shared" si="15"/>
        <v>1.4646955555555556</v>
      </c>
    </row>
    <row r="116" spans="1:104" hidden="1" outlineLevel="1" x14ac:dyDescent="0.15">
      <c r="A116" s="3" t="s">
        <v>124</v>
      </c>
      <c r="B116" s="10" t="s">
        <v>332</v>
      </c>
      <c r="C116" s="3" t="s">
        <v>333</v>
      </c>
      <c r="D116" s="3">
        <v>0</v>
      </c>
      <c r="E116" s="3">
        <v>0</v>
      </c>
      <c r="F116" s="3">
        <v>397.77</v>
      </c>
      <c r="G116" s="3">
        <v>0</v>
      </c>
      <c r="H116" s="3">
        <v>397.77</v>
      </c>
      <c r="I116" s="3">
        <v>0</v>
      </c>
      <c r="J116" s="3">
        <v>0</v>
      </c>
      <c r="K116" s="3">
        <v>0</v>
      </c>
      <c r="M116" s="3">
        <v>397.77</v>
      </c>
      <c r="O116" s="29">
        <v>0</v>
      </c>
      <c r="P116" s="29">
        <v>0</v>
      </c>
      <c r="Q116" s="31"/>
      <c r="R116" s="29"/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900</v>
      </c>
      <c r="CI116" s="3">
        <v>0</v>
      </c>
      <c r="CJ116" s="3">
        <v>0</v>
      </c>
      <c r="CK116" s="3">
        <v>0</v>
      </c>
      <c r="CL116" s="29">
        <v>900</v>
      </c>
      <c r="CN116" s="3">
        <v>0</v>
      </c>
      <c r="CO116" s="3">
        <v>0</v>
      </c>
      <c r="CP116" s="3">
        <v>338.73</v>
      </c>
      <c r="CQ116" s="3">
        <v>0</v>
      </c>
      <c r="CR116" s="3">
        <v>338.73</v>
      </c>
      <c r="CT116" s="3">
        <v>0</v>
      </c>
      <c r="CU116" s="3">
        <v>0</v>
      </c>
      <c r="CV116" s="3">
        <v>0</v>
      </c>
      <c r="CX116" s="3">
        <v>338.73</v>
      </c>
      <c r="CY116" s="35">
        <f t="shared" si="15"/>
        <v>0.37636666666666668</v>
      </c>
    </row>
    <row r="117" spans="1:104" hidden="1" outlineLevel="1" x14ac:dyDescent="0.15">
      <c r="A117" s="3" t="s">
        <v>125</v>
      </c>
      <c r="B117" s="10" t="s">
        <v>334</v>
      </c>
      <c r="C117" s="3" t="s">
        <v>335</v>
      </c>
      <c r="D117" s="3">
        <v>0</v>
      </c>
      <c r="E117" s="3">
        <v>0</v>
      </c>
      <c r="F117" s="3">
        <v>7386.4800000000005</v>
      </c>
      <c r="G117" s="3">
        <v>0</v>
      </c>
      <c r="H117" s="3">
        <v>7386.4800000000005</v>
      </c>
      <c r="I117" s="3">
        <v>0</v>
      </c>
      <c r="J117" s="3">
        <v>0</v>
      </c>
      <c r="K117" s="3">
        <v>0</v>
      </c>
      <c r="M117" s="3">
        <v>7386.4800000000005</v>
      </c>
      <c r="O117" s="29">
        <v>0</v>
      </c>
      <c r="P117" s="29">
        <v>0</v>
      </c>
      <c r="Q117" s="31"/>
      <c r="R117" s="29"/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17000</v>
      </c>
      <c r="CJ117" s="3">
        <v>0</v>
      </c>
      <c r="CK117" s="3">
        <v>0</v>
      </c>
      <c r="CL117" s="29">
        <v>17000</v>
      </c>
      <c r="CN117" s="3">
        <v>0</v>
      </c>
      <c r="CO117" s="3">
        <v>0</v>
      </c>
      <c r="CP117" s="3">
        <v>3318.16</v>
      </c>
      <c r="CQ117" s="3">
        <v>0</v>
      </c>
      <c r="CR117" s="3">
        <v>3318.16</v>
      </c>
      <c r="CT117" s="3">
        <v>0</v>
      </c>
      <c r="CU117" s="3">
        <v>0</v>
      </c>
      <c r="CV117" s="3">
        <v>0</v>
      </c>
      <c r="CX117" s="3">
        <v>3318.16</v>
      </c>
      <c r="CY117" s="35">
        <f t="shared" si="15"/>
        <v>0.19518588235294118</v>
      </c>
    </row>
    <row r="118" spans="1:104" s="4" customFormat="1" collapsed="1" x14ac:dyDescent="0.15">
      <c r="A118" s="5" t="s">
        <v>24</v>
      </c>
      <c r="B118" s="11"/>
      <c r="C118" s="2" t="s">
        <v>14</v>
      </c>
      <c r="D118" s="5">
        <v>18149.95</v>
      </c>
      <c r="E118" s="5">
        <v>2193.15</v>
      </c>
      <c r="F118" s="5">
        <v>1028735.4299999999</v>
      </c>
      <c r="G118" s="5">
        <v>0</v>
      </c>
      <c r="H118" s="5">
        <v>1049078.53</v>
      </c>
      <c r="I118" s="5">
        <v>0</v>
      </c>
      <c r="J118" s="5">
        <v>0</v>
      </c>
      <c r="K118" s="5">
        <v>0</v>
      </c>
      <c r="L118" s="7"/>
      <c r="M118" s="5">
        <v>1049078.53</v>
      </c>
      <c r="N118" s="5"/>
      <c r="O118" s="5">
        <v>0</v>
      </c>
      <c r="P118" s="5">
        <v>0</v>
      </c>
      <c r="Q118" s="5"/>
      <c r="R118" s="7"/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131961</v>
      </c>
      <c r="BV118" s="5">
        <v>47240</v>
      </c>
      <c r="BW118" s="5">
        <v>20000</v>
      </c>
      <c r="BX118" s="5">
        <v>35767</v>
      </c>
      <c r="BY118" s="5">
        <v>6000</v>
      </c>
      <c r="BZ118" s="5">
        <v>36200</v>
      </c>
      <c r="CA118" s="5">
        <v>265023</v>
      </c>
      <c r="CB118" s="5">
        <v>71000</v>
      </c>
      <c r="CC118" s="5">
        <v>128200</v>
      </c>
      <c r="CD118" s="5">
        <v>61000</v>
      </c>
      <c r="CE118" s="5">
        <v>448500</v>
      </c>
      <c r="CF118" s="5">
        <v>14000</v>
      </c>
      <c r="CG118" s="5">
        <v>22500</v>
      </c>
      <c r="CH118" s="5">
        <v>900</v>
      </c>
      <c r="CI118" s="5">
        <v>17000</v>
      </c>
      <c r="CJ118" s="5">
        <v>0</v>
      </c>
      <c r="CK118" s="5">
        <v>0</v>
      </c>
      <c r="CL118" s="5">
        <v>1305291</v>
      </c>
      <c r="CM118" s="7"/>
      <c r="CN118" s="5">
        <v>5410.5300000000007</v>
      </c>
      <c r="CO118" s="5">
        <v>1137.19</v>
      </c>
      <c r="CP118" s="5">
        <v>1026954.1300000001</v>
      </c>
      <c r="CQ118" s="5">
        <v>67679.399999999994</v>
      </c>
      <c r="CR118" s="5">
        <v>1101181.2499999998</v>
      </c>
      <c r="CS118" s="2"/>
      <c r="CT118" s="5">
        <v>17465.5</v>
      </c>
      <c r="CU118" s="5">
        <v>0</v>
      </c>
      <c r="CV118" s="5">
        <v>17465.5</v>
      </c>
      <c r="CX118" s="5">
        <v>1118646.75</v>
      </c>
      <c r="CY118" s="41">
        <f>IF(CL118=0,"n/a",CX118/(CL118))</f>
        <v>0.85700947145119366</v>
      </c>
      <c r="CZ118" s="38"/>
    </row>
    <row r="119" spans="1:104" s="4" customFormat="1" x14ac:dyDescent="0.15">
      <c r="B119" s="11"/>
      <c r="H119" s="7"/>
      <c r="K119" s="7"/>
      <c r="L119" s="7"/>
      <c r="M119" s="7"/>
      <c r="N119" s="7"/>
      <c r="O119" s="7"/>
      <c r="P119" s="7"/>
      <c r="Q119" s="7"/>
      <c r="R119" s="7"/>
      <c r="CL119" s="7"/>
      <c r="CM119" s="7"/>
      <c r="CR119" s="7"/>
      <c r="CV119" s="7"/>
      <c r="CY119" s="39"/>
      <c r="CZ119" s="39"/>
    </row>
    <row r="120" spans="1:104" outlineLevel="1" x14ac:dyDescent="0.15">
      <c r="A120" s="3" t="s">
        <v>336</v>
      </c>
      <c r="B120" s="10" t="s">
        <v>337</v>
      </c>
      <c r="C120" s="3" t="s">
        <v>338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M120" s="3">
        <v>0</v>
      </c>
      <c r="O120" s="29">
        <v>0</v>
      </c>
      <c r="P120" s="29">
        <v>0</v>
      </c>
      <c r="Q120" s="31"/>
      <c r="R120" s="29"/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29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T120" s="3">
        <v>0</v>
      </c>
      <c r="CU120" s="3">
        <v>0</v>
      </c>
      <c r="CV120" s="3">
        <v>0</v>
      </c>
      <c r="CX120" s="3">
        <v>0</v>
      </c>
      <c r="CY120" s="35" t="str">
        <f t="shared" ref="CY120:CY121" si="16">IF(CL120=0,"n/a",CX120/(CL120))</f>
        <v>n/a</v>
      </c>
    </row>
    <row r="121" spans="1:104" outlineLevel="1" x14ac:dyDescent="0.15">
      <c r="A121" s="3" t="s">
        <v>126</v>
      </c>
      <c r="B121" s="10" t="s">
        <v>339</v>
      </c>
      <c r="C121" s="3" t="s">
        <v>340</v>
      </c>
      <c r="D121" s="3">
        <v>0</v>
      </c>
      <c r="E121" s="3">
        <v>0</v>
      </c>
      <c r="F121" s="3">
        <v>998480.61</v>
      </c>
      <c r="G121" s="3">
        <v>400.47</v>
      </c>
      <c r="H121" s="3">
        <v>998881.08</v>
      </c>
      <c r="I121" s="3">
        <v>4357804.03</v>
      </c>
      <c r="J121" s="3">
        <v>0</v>
      </c>
      <c r="K121" s="3">
        <v>4357804.03</v>
      </c>
      <c r="M121" s="3">
        <v>5356685.1100000003</v>
      </c>
      <c r="O121" s="29">
        <v>0</v>
      </c>
      <c r="P121" s="29">
        <v>0</v>
      </c>
      <c r="Q121" s="31"/>
      <c r="R121" s="29"/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500000</v>
      </c>
      <c r="CK121" s="3">
        <v>0</v>
      </c>
      <c r="CL121" s="29">
        <v>500000</v>
      </c>
      <c r="CN121" s="3">
        <v>0</v>
      </c>
      <c r="CO121" s="3">
        <v>0</v>
      </c>
      <c r="CP121" s="3">
        <v>849680.58000000007</v>
      </c>
      <c r="CQ121" s="3">
        <v>10000</v>
      </c>
      <c r="CR121" s="3">
        <v>859680.58000000007</v>
      </c>
      <c r="CT121" s="3">
        <v>67975</v>
      </c>
      <c r="CU121" s="3">
        <v>0</v>
      </c>
      <c r="CV121" s="3">
        <v>67975</v>
      </c>
      <c r="CX121" s="3">
        <v>927655.58000000007</v>
      </c>
      <c r="CY121" s="35">
        <f t="shared" si="16"/>
        <v>1.8553111600000001</v>
      </c>
    </row>
    <row r="122" spans="1:104" s="4" customFormat="1" x14ac:dyDescent="0.15">
      <c r="A122" s="5" t="s">
        <v>25</v>
      </c>
      <c r="B122" s="11"/>
      <c r="C122" s="2" t="s">
        <v>15</v>
      </c>
      <c r="D122" s="5">
        <v>0</v>
      </c>
      <c r="E122" s="5">
        <v>0</v>
      </c>
      <c r="F122" s="5">
        <v>998480.61</v>
      </c>
      <c r="G122" s="5">
        <v>400.47</v>
      </c>
      <c r="H122" s="5">
        <v>998881.08</v>
      </c>
      <c r="I122" s="5">
        <v>4357804.03</v>
      </c>
      <c r="J122" s="5">
        <v>0</v>
      </c>
      <c r="K122" s="5">
        <v>4357804.03</v>
      </c>
      <c r="L122" s="7"/>
      <c r="M122" s="5">
        <v>5356685.1100000003</v>
      </c>
      <c r="N122" s="5"/>
      <c r="O122" s="5">
        <v>0</v>
      </c>
      <c r="P122" s="5">
        <v>0</v>
      </c>
      <c r="Q122" s="5"/>
      <c r="R122" s="7"/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500000</v>
      </c>
      <c r="CK122" s="5">
        <v>0</v>
      </c>
      <c r="CL122" s="5">
        <v>500000</v>
      </c>
      <c r="CM122" s="7"/>
      <c r="CN122" s="5">
        <v>0</v>
      </c>
      <c r="CO122" s="5">
        <v>0</v>
      </c>
      <c r="CP122" s="5">
        <v>849680.58000000007</v>
      </c>
      <c r="CQ122" s="5">
        <v>10000</v>
      </c>
      <c r="CR122" s="5">
        <v>859680.58000000007</v>
      </c>
      <c r="CS122" s="2"/>
      <c r="CT122" s="5">
        <v>67975</v>
      </c>
      <c r="CU122" s="5">
        <v>0</v>
      </c>
      <c r="CV122" s="5">
        <v>67975</v>
      </c>
      <c r="CX122" s="5">
        <v>927655.58000000007</v>
      </c>
      <c r="CY122" s="41">
        <f>IF(CL122=0,"n/a",CX122/(CL122))</f>
        <v>1.8553111600000001</v>
      </c>
      <c r="CZ122" s="38"/>
    </row>
    <row r="123" spans="1:104" x14ac:dyDescent="0.15">
      <c r="H123" s="9"/>
      <c r="K123" s="9"/>
      <c r="L123" s="7"/>
      <c r="M123" s="7"/>
      <c r="N123" s="7"/>
      <c r="O123" s="7"/>
      <c r="P123" s="7"/>
      <c r="Q123" s="7"/>
      <c r="R123" s="7"/>
      <c r="CL123" s="7"/>
      <c r="CM123" s="7"/>
      <c r="CR123" s="9"/>
      <c r="CV123" s="9"/>
    </row>
    <row r="124" spans="1:104" x14ac:dyDescent="0.15">
      <c r="A124" s="5" t="s">
        <v>2</v>
      </c>
      <c r="C124" s="1" t="s">
        <v>16</v>
      </c>
      <c r="D124" s="5">
        <f t="shared" ref="D124:G124" si="17">D63+D100+D118+D122</f>
        <v>122282.72</v>
      </c>
      <c r="E124" s="5">
        <f t="shared" si="17"/>
        <v>61140.29</v>
      </c>
      <c r="F124" s="5">
        <f t="shared" si="17"/>
        <v>16307803.439999999</v>
      </c>
      <c r="G124" s="5">
        <f t="shared" si="17"/>
        <v>400.47</v>
      </c>
      <c r="H124" s="5">
        <f>H63+H100+H118+H122</f>
        <v>16491626.919999998</v>
      </c>
      <c r="I124" s="5">
        <f t="shared" ref="I124:J124" si="18">I63+I100+I118+I122</f>
        <v>4357804.03</v>
      </c>
      <c r="J124" s="5">
        <f t="shared" si="18"/>
        <v>1578871.92</v>
      </c>
      <c r="K124" s="5">
        <f>K63+K100+K118+K122</f>
        <v>5936675.9500000002</v>
      </c>
      <c r="L124" s="7"/>
      <c r="M124" s="5">
        <f>M63+M100+M118+M122</f>
        <v>22428302.870000001</v>
      </c>
      <c r="N124" s="5"/>
      <c r="O124" s="5"/>
      <c r="P124" s="5"/>
      <c r="Q124" s="5"/>
      <c r="R124" s="7"/>
      <c r="S124" s="5">
        <f t="shared" ref="S124:AX124" si="19">S63+S100+S118+S122</f>
        <v>206285</v>
      </c>
      <c r="T124" s="5">
        <f t="shared" si="19"/>
        <v>119296</v>
      </c>
      <c r="U124" s="5">
        <f t="shared" si="19"/>
        <v>543465</v>
      </c>
      <c r="V124" s="5">
        <f t="shared" si="19"/>
        <v>69203</v>
      </c>
      <c r="W124" s="5">
        <f t="shared" si="19"/>
        <v>5872293</v>
      </c>
      <c r="X124" s="5">
        <f t="shared" si="19"/>
        <v>82000</v>
      </c>
      <c r="Y124" s="5">
        <f t="shared" si="19"/>
        <v>242358</v>
      </c>
      <c r="Z124" s="5">
        <f t="shared" si="19"/>
        <v>77042</v>
      </c>
      <c r="AA124" s="5">
        <f t="shared" si="19"/>
        <v>27500</v>
      </c>
      <c r="AB124" s="5">
        <f t="shared" si="19"/>
        <v>81994</v>
      </c>
      <c r="AC124" s="5">
        <f t="shared" si="19"/>
        <v>3000</v>
      </c>
      <c r="AD124" s="5">
        <f t="shared" si="19"/>
        <v>32982</v>
      </c>
      <c r="AE124" s="5">
        <f t="shared" si="19"/>
        <v>62599</v>
      </c>
      <c r="AF124" s="5">
        <f t="shared" si="19"/>
        <v>55500</v>
      </c>
      <c r="AG124" s="5">
        <f t="shared" si="19"/>
        <v>58147</v>
      </c>
      <c r="AH124" s="5">
        <f t="shared" si="19"/>
        <v>849778</v>
      </c>
      <c r="AI124" s="5">
        <f t="shared" si="19"/>
        <v>592032</v>
      </c>
      <c r="AJ124" s="5">
        <f t="shared" si="19"/>
        <v>21415</v>
      </c>
      <c r="AK124" s="5">
        <f t="shared" si="19"/>
        <v>471225</v>
      </c>
      <c r="AL124" s="5">
        <f t="shared" si="19"/>
        <v>135770</v>
      </c>
      <c r="AM124" s="5">
        <f t="shared" si="19"/>
        <v>900</v>
      </c>
      <c r="AN124" s="5">
        <f t="shared" si="19"/>
        <v>2682510</v>
      </c>
      <c r="AO124" s="5">
        <f t="shared" si="19"/>
        <v>5200</v>
      </c>
      <c r="AP124" s="5">
        <f t="shared" si="19"/>
        <v>10860</v>
      </c>
      <c r="AQ124" s="5">
        <f t="shared" si="19"/>
        <v>26750</v>
      </c>
      <c r="AR124" s="5">
        <f t="shared" si="19"/>
        <v>1950</v>
      </c>
      <c r="AS124" s="5">
        <f t="shared" si="19"/>
        <v>38525</v>
      </c>
      <c r="AT124" s="5">
        <f t="shared" si="19"/>
        <v>39480</v>
      </c>
      <c r="AU124" s="5">
        <f t="shared" si="19"/>
        <v>55220</v>
      </c>
      <c r="AV124" s="5">
        <f t="shared" si="19"/>
        <v>29500</v>
      </c>
      <c r="AW124" s="5">
        <f t="shared" si="19"/>
        <v>12500</v>
      </c>
      <c r="AX124" s="5">
        <f t="shared" si="19"/>
        <v>12000</v>
      </c>
      <c r="AY124" s="5">
        <f t="shared" ref="AY124:CD124" si="20">AY63+AY100+AY118+AY122</f>
        <v>565423</v>
      </c>
      <c r="AZ124" s="5">
        <f t="shared" si="20"/>
        <v>10000</v>
      </c>
      <c r="BA124" s="5">
        <f t="shared" si="20"/>
        <v>24000</v>
      </c>
      <c r="BB124" s="5">
        <f t="shared" si="20"/>
        <v>641349</v>
      </c>
      <c r="BC124" s="5">
        <f t="shared" si="20"/>
        <v>3000</v>
      </c>
      <c r="BD124" s="5">
        <f t="shared" si="20"/>
        <v>25000</v>
      </c>
      <c r="BE124" s="5">
        <f t="shared" si="20"/>
        <v>50000</v>
      </c>
      <c r="BF124" s="5">
        <f t="shared" si="20"/>
        <v>175000</v>
      </c>
      <c r="BG124" s="5">
        <f t="shared" si="20"/>
        <v>82650</v>
      </c>
      <c r="BH124" s="5">
        <f t="shared" si="20"/>
        <v>2350</v>
      </c>
      <c r="BI124" s="5">
        <f t="shared" si="20"/>
        <v>13720</v>
      </c>
      <c r="BJ124" s="5">
        <f t="shared" si="20"/>
        <v>46200</v>
      </c>
      <c r="BK124" s="5">
        <f t="shared" si="20"/>
        <v>253000</v>
      </c>
      <c r="BL124" s="5">
        <f t="shared" si="20"/>
        <v>1500</v>
      </c>
      <c r="BM124" s="5">
        <f t="shared" si="20"/>
        <v>60000</v>
      </c>
      <c r="BN124" s="5">
        <f t="shared" si="20"/>
        <v>1650</v>
      </c>
      <c r="BO124" s="5">
        <f t="shared" si="20"/>
        <v>275475</v>
      </c>
      <c r="BP124" s="5">
        <f t="shared" si="20"/>
        <v>100100</v>
      </c>
      <c r="BQ124" s="5">
        <f t="shared" si="20"/>
        <v>15850</v>
      </c>
      <c r="BR124" s="5">
        <f t="shared" si="20"/>
        <v>1000</v>
      </c>
      <c r="BS124" s="5">
        <f t="shared" si="20"/>
        <v>19674537</v>
      </c>
      <c r="BT124" s="5">
        <f t="shared" si="20"/>
        <v>1932829</v>
      </c>
      <c r="BU124" s="5">
        <f t="shared" si="20"/>
        <v>131961</v>
      </c>
      <c r="BV124" s="5">
        <f t="shared" si="20"/>
        <v>47240</v>
      </c>
      <c r="BW124" s="5">
        <f t="shared" si="20"/>
        <v>20000</v>
      </c>
      <c r="BX124" s="5">
        <f t="shared" si="20"/>
        <v>35767</v>
      </c>
      <c r="BY124" s="5">
        <f t="shared" si="20"/>
        <v>6000</v>
      </c>
      <c r="BZ124" s="5">
        <f t="shared" si="20"/>
        <v>36200</v>
      </c>
      <c r="CA124" s="5">
        <f t="shared" si="20"/>
        <v>265023</v>
      </c>
      <c r="CB124" s="5">
        <f t="shared" si="20"/>
        <v>71000</v>
      </c>
      <c r="CC124" s="5">
        <f t="shared" si="20"/>
        <v>128200</v>
      </c>
      <c r="CD124" s="5">
        <f t="shared" si="20"/>
        <v>61000</v>
      </c>
      <c r="CE124" s="5">
        <f t="shared" ref="CE124:CK124" si="21">CE63+CE100+CE118+CE122</f>
        <v>448500</v>
      </c>
      <c r="CF124" s="5">
        <f t="shared" si="21"/>
        <v>14000</v>
      </c>
      <c r="CG124" s="5">
        <f t="shared" si="21"/>
        <v>22500</v>
      </c>
      <c r="CH124" s="5">
        <f t="shared" si="21"/>
        <v>900</v>
      </c>
      <c r="CI124" s="5">
        <f t="shared" si="21"/>
        <v>17000</v>
      </c>
      <c r="CJ124" s="5">
        <f t="shared" si="21"/>
        <v>500000</v>
      </c>
      <c r="CK124" s="5">
        <f t="shared" si="21"/>
        <v>1959230.83</v>
      </c>
      <c r="CL124" s="5">
        <f>CL63+CL100+CL118+CL122</f>
        <v>40238433.829999998</v>
      </c>
      <c r="CM124" s="7"/>
      <c r="CN124" s="5">
        <f t="shared" ref="CN124:CQ124" si="22">CN63+CN100+CN118+CN122</f>
        <v>82362.7</v>
      </c>
      <c r="CO124" s="5">
        <f t="shared" si="22"/>
        <v>71318.200000000012</v>
      </c>
      <c r="CP124" s="5">
        <f t="shared" si="22"/>
        <v>16574795.879999999</v>
      </c>
      <c r="CQ124" s="5">
        <f t="shared" si="22"/>
        <v>80679.399999999994</v>
      </c>
      <c r="CR124" s="5">
        <f>CR63+CR100+CR118+CR122</f>
        <v>16809156.18</v>
      </c>
      <c r="CS124" s="1"/>
      <c r="CT124" s="5">
        <f t="shared" ref="CT124:CU124" si="23">CT63+CT100+CT118+CT122</f>
        <v>85440.5</v>
      </c>
      <c r="CU124" s="5">
        <f t="shared" si="23"/>
        <v>26422016.210000001</v>
      </c>
      <c r="CV124" s="5">
        <f>CV63+CV100+CV118+CV122</f>
        <v>26507456.710000001</v>
      </c>
      <c r="CX124" s="5">
        <f>CX63+CX100+CX118+CX122</f>
        <v>43316612.890000001</v>
      </c>
      <c r="CY124" s="41"/>
      <c r="CZ124" s="38"/>
    </row>
    <row r="125" spans="1:104" x14ac:dyDescent="0.15">
      <c r="H125" s="6"/>
      <c r="K125" s="6"/>
      <c r="L125" s="7"/>
      <c r="M125" s="7"/>
      <c r="N125" s="7"/>
      <c r="O125" s="7"/>
      <c r="P125" s="7"/>
      <c r="Q125" s="7"/>
      <c r="R125" s="7"/>
      <c r="CL125" s="7"/>
      <c r="CM125" s="7"/>
      <c r="CR125" s="6"/>
      <c r="CV125" s="6"/>
    </row>
    <row r="126" spans="1:104" ht="14" thickBot="1" x14ac:dyDescent="0.2">
      <c r="A126" s="8" t="s">
        <v>2</v>
      </c>
      <c r="C126" s="1" t="s">
        <v>44</v>
      </c>
      <c r="D126" s="8">
        <f t="shared" ref="D126:G126" si="24">D33-D124</f>
        <v>7371.4599999999919</v>
      </c>
      <c r="E126" s="8">
        <f t="shared" si="24"/>
        <v>48580.71</v>
      </c>
      <c r="F126" s="8">
        <f t="shared" si="24"/>
        <v>1349754.9699999969</v>
      </c>
      <c r="G126" s="8">
        <f t="shared" si="24"/>
        <v>-400.47</v>
      </c>
      <c r="H126" s="5">
        <f>H33-H124</f>
        <v>5880082.7499999963</v>
      </c>
      <c r="I126" s="8">
        <f t="shared" ref="I126:J126" si="25">I33-I124</f>
        <v>1675662.08</v>
      </c>
      <c r="J126" s="8">
        <f t="shared" si="25"/>
        <v>169580.64000000013</v>
      </c>
      <c r="K126" s="5">
        <f>K33-K124</f>
        <v>1845242.7199999997</v>
      </c>
      <c r="L126" s="7"/>
      <c r="M126" s="5">
        <f>M33-M124</f>
        <v>7725325.4699999951</v>
      </c>
      <c r="N126"/>
      <c r="O126" s="8"/>
      <c r="P126" s="8"/>
      <c r="Q126" s="5"/>
      <c r="R126" s="7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5"/>
      <c r="CM126" s="7"/>
      <c r="CN126" s="8">
        <f t="shared" ref="CN126:CQ126" si="26">CN33-CN124</f>
        <v>-1850.6899999999878</v>
      </c>
      <c r="CO126" s="8">
        <f t="shared" si="26"/>
        <v>-7342.7000000000116</v>
      </c>
      <c r="CP126" s="8">
        <f t="shared" si="26"/>
        <v>-175491.40000000037</v>
      </c>
      <c r="CQ126" s="8">
        <f t="shared" si="26"/>
        <v>72820.600000000006</v>
      </c>
      <c r="CR126" s="5">
        <f>CR33-CR124</f>
        <v>5374579.1400000006</v>
      </c>
      <c r="CS126" s="1"/>
      <c r="CT126" s="8">
        <f t="shared" ref="CT126:CU126" si="27">CT33-CT124</f>
        <v>-241564.79000000004</v>
      </c>
      <c r="CU126" s="8">
        <f t="shared" si="27"/>
        <v>-1676014.6799999997</v>
      </c>
      <c r="CV126" s="5">
        <f>CV33-CV124</f>
        <v>321302.67000000551</v>
      </c>
      <c r="CX126" s="5">
        <f>CX33-CX124</f>
        <v>5695881.8099999875</v>
      </c>
      <c r="CY126" s="41"/>
      <c r="CZ126" s="38"/>
    </row>
    <row r="127" spans="1:104" ht="14" thickTop="1" x14ac:dyDescent="0.15"/>
    <row r="128" spans="1:104" hidden="1" outlineLevel="1" x14ac:dyDescent="0.15">
      <c r="A128" s="3" t="s">
        <v>97</v>
      </c>
      <c r="B128" s="10" t="s">
        <v>271</v>
      </c>
      <c r="C128" s="3" t="s">
        <v>272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M128" s="3">
        <v>0</v>
      </c>
      <c r="O128" s="29">
        <v>0</v>
      </c>
      <c r="P128" s="29">
        <v>0</v>
      </c>
      <c r="Q128" s="31"/>
      <c r="R128" s="29"/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29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T128" s="3">
        <v>0</v>
      </c>
      <c r="CU128" s="3">
        <v>0</v>
      </c>
      <c r="CV128" s="3">
        <v>0</v>
      </c>
      <c r="CX128" s="3">
        <v>0</v>
      </c>
    </row>
    <row r="129" spans="1:103" hidden="1" outlineLevel="1" x14ac:dyDescent="0.15">
      <c r="A129" s="3" t="s">
        <v>114</v>
      </c>
      <c r="B129" s="10" t="s">
        <v>312</v>
      </c>
      <c r="C129" s="3" t="s">
        <v>313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M129" s="3">
        <v>0</v>
      </c>
      <c r="O129" s="29">
        <v>0</v>
      </c>
      <c r="P129" s="29">
        <v>0</v>
      </c>
      <c r="Q129" s="31"/>
      <c r="R129" s="29"/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29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T129" s="3">
        <v>0</v>
      </c>
      <c r="CU129" s="3">
        <v>0</v>
      </c>
      <c r="CV129" s="3">
        <v>0</v>
      </c>
      <c r="CX129" s="3">
        <v>0</v>
      </c>
    </row>
    <row r="130" spans="1:103" hidden="1" outlineLevel="1" x14ac:dyDescent="0.15">
      <c r="A130" s="3" t="s">
        <v>116</v>
      </c>
      <c r="B130" s="10" t="s">
        <v>316</v>
      </c>
      <c r="C130" s="3" t="s">
        <v>317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M130" s="3">
        <v>0</v>
      </c>
      <c r="O130" s="29">
        <v>0</v>
      </c>
      <c r="P130" s="29">
        <v>0</v>
      </c>
      <c r="Q130" s="31"/>
      <c r="R130" s="29"/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29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T130" s="3">
        <v>0</v>
      </c>
      <c r="CU130" s="3">
        <v>0</v>
      </c>
      <c r="CV130" s="3">
        <v>0</v>
      </c>
      <c r="CX130" s="3">
        <v>0</v>
      </c>
    </row>
    <row r="131" spans="1:103" hidden="1" outlineLevel="1" x14ac:dyDescent="0.15">
      <c r="A131" s="3" t="s">
        <v>118</v>
      </c>
      <c r="B131" s="10" t="s">
        <v>320</v>
      </c>
      <c r="C131" s="3" t="s">
        <v>321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M131" s="3">
        <v>0</v>
      </c>
      <c r="O131" s="29">
        <v>0</v>
      </c>
      <c r="P131" s="29">
        <v>0</v>
      </c>
      <c r="Q131" s="31"/>
      <c r="R131" s="29"/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29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T131" s="3">
        <v>0</v>
      </c>
      <c r="CU131" s="3">
        <v>0</v>
      </c>
      <c r="CV131" s="3">
        <v>0</v>
      </c>
      <c r="CX131" s="3">
        <v>0</v>
      </c>
    </row>
    <row r="132" spans="1:103" collapsed="1" x14ac:dyDescent="0.15">
      <c r="A132" s="3" t="s">
        <v>46</v>
      </c>
      <c r="C132" s="1" t="s">
        <v>7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M132" s="3">
        <v>0</v>
      </c>
      <c r="O132" s="3">
        <v>0</v>
      </c>
      <c r="P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1"/>
      <c r="CT132" s="3">
        <v>0</v>
      </c>
      <c r="CU132" s="3">
        <v>0</v>
      </c>
      <c r="CV132" s="3">
        <v>0</v>
      </c>
      <c r="CX132" s="3">
        <v>0</v>
      </c>
    </row>
    <row r="134" spans="1:103" hidden="1" outlineLevel="1" x14ac:dyDescent="0.15">
      <c r="A134" s="3" t="s">
        <v>97</v>
      </c>
      <c r="B134" s="10" t="s">
        <v>271</v>
      </c>
      <c r="C134" s="3" t="s">
        <v>272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M134" s="3">
        <v>0</v>
      </c>
      <c r="O134" s="29">
        <v>0</v>
      </c>
      <c r="P134" s="29">
        <v>0</v>
      </c>
      <c r="Q134" s="31"/>
      <c r="R134" s="29"/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29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T134" s="3">
        <v>0</v>
      </c>
      <c r="CU134" s="3">
        <v>0</v>
      </c>
      <c r="CV134" s="3">
        <v>0</v>
      </c>
      <c r="CX134" s="3">
        <v>0</v>
      </c>
    </row>
    <row r="135" spans="1:103" hidden="1" outlineLevel="1" x14ac:dyDescent="0.15">
      <c r="A135" s="3" t="s">
        <v>114</v>
      </c>
      <c r="B135" s="10" t="s">
        <v>312</v>
      </c>
      <c r="C135" s="3" t="s">
        <v>313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M135" s="3">
        <v>0</v>
      </c>
      <c r="O135" s="29">
        <v>0</v>
      </c>
      <c r="P135" s="29">
        <v>0</v>
      </c>
      <c r="Q135" s="31"/>
      <c r="R135" s="29"/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29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T135" s="3">
        <v>0</v>
      </c>
      <c r="CU135" s="3">
        <v>0</v>
      </c>
      <c r="CV135" s="3">
        <v>0</v>
      </c>
      <c r="CX135" s="3">
        <v>0</v>
      </c>
    </row>
    <row r="136" spans="1:103" hidden="1" outlineLevel="1" x14ac:dyDescent="0.15">
      <c r="A136" s="3" t="s">
        <v>116</v>
      </c>
      <c r="B136" s="10" t="s">
        <v>316</v>
      </c>
      <c r="C136" s="3" t="s">
        <v>317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M136" s="3">
        <v>0</v>
      </c>
      <c r="O136" s="29">
        <v>0</v>
      </c>
      <c r="P136" s="29">
        <v>0</v>
      </c>
      <c r="Q136" s="31"/>
      <c r="R136" s="29"/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29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T136" s="3">
        <v>0</v>
      </c>
      <c r="CU136" s="3">
        <v>0</v>
      </c>
      <c r="CV136" s="3">
        <v>0</v>
      </c>
      <c r="CX136" s="3">
        <v>0</v>
      </c>
    </row>
    <row r="137" spans="1:103" hidden="1" outlineLevel="1" x14ac:dyDescent="0.15">
      <c r="A137" s="3" t="s">
        <v>118</v>
      </c>
      <c r="B137" s="10" t="s">
        <v>320</v>
      </c>
      <c r="C137" s="3" t="s">
        <v>321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M137" s="3">
        <v>0</v>
      </c>
      <c r="O137" s="29">
        <v>0</v>
      </c>
      <c r="P137" s="29">
        <v>0</v>
      </c>
      <c r="Q137" s="31"/>
      <c r="R137" s="29"/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29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T137" s="3">
        <v>0</v>
      </c>
      <c r="CU137" s="3">
        <v>0</v>
      </c>
      <c r="CV137" s="3">
        <v>0</v>
      </c>
      <c r="CX137" s="3">
        <v>0</v>
      </c>
    </row>
    <row r="138" spans="1:103" collapsed="1" x14ac:dyDescent="0.15">
      <c r="A138" s="3" t="s">
        <v>47</v>
      </c>
      <c r="C138" s="1" t="s">
        <v>8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M138" s="3">
        <v>0</v>
      </c>
      <c r="O138" s="3">
        <v>0</v>
      </c>
      <c r="P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1"/>
      <c r="CT138" s="3">
        <v>0</v>
      </c>
      <c r="CU138" s="3">
        <v>0</v>
      </c>
      <c r="CV138" s="3">
        <v>0</v>
      </c>
      <c r="CX138" s="3">
        <v>0</v>
      </c>
    </row>
    <row r="140" spans="1:103" x14ac:dyDescent="0.15">
      <c r="B140" s="45"/>
      <c r="C140" s="46" t="s">
        <v>49</v>
      </c>
      <c r="H140" s="47"/>
      <c r="K140" s="47"/>
      <c r="L140" s="47"/>
      <c r="M140" s="47"/>
      <c r="N140" s="47"/>
      <c r="O140" s="47"/>
      <c r="P140" s="47"/>
      <c r="Q140" s="47"/>
      <c r="R140" s="47"/>
      <c r="CL140" s="47"/>
      <c r="CM140" s="47"/>
      <c r="CR140" s="47">
        <v>571707.68000000005</v>
      </c>
      <c r="CS140" s="47"/>
      <c r="CV140" s="47"/>
      <c r="CW140" s="47"/>
      <c r="CX140" s="47">
        <v>571707.68000000005</v>
      </c>
      <c r="CY140" s="48"/>
    </row>
    <row r="142" spans="1:103" ht="14" thickBot="1" x14ac:dyDescent="0.2">
      <c r="C142" s="1" t="s">
        <v>45</v>
      </c>
      <c r="H142" s="43">
        <f>H126-H132-H138-H140</f>
        <v>5880082.7499999963</v>
      </c>
      <c r="K142" s="43">
        <f>K126-K132-K138-K140</f>
        <v>1845242.7199999997</v>
      </c>
      <c r="M142" s="43">
        <f>M126-M132-M138-M140</f>
        <v>7725325.4699999951</v>
      </c>
      <c r="Q142"/>
      <c r="R142"/>
      <c r="CL142"/>
      <c r="CR142" s="43">
        <f>CR126-CR132-CR138-CR140</f>
        <v>4802871.4600000009</v>
      </c>
      <c r="CV142" s="43">
        <f>CV126-CV132-CV138-CV140</f>
        <v>321302.67000000551</v>
      </c>
      <c r="CX142" s="43">
        <f>CX126-CX132-CX138-CX140</f>
        <v>5124174.1299999878</v>
      </c>
    </row>
    <row r="143" spans="1:103" ht="14" thickTop="1" x14ac:dyDescent="0.15"/>
  </sheetData>
  <phoneticPr fontId="0" type="noConversion"/>
  <printOptions horizontalCentered="1"/>
  <pageMargins left="0.5" right="0.5" top="0.5" bottom="0.5" header="0.5" footer="0.25"/>
  <pageSetup paperSize="5" scale="67" fitToHeight="2" orientation="landscape" r:id="rId1"/>
  <headerFooter alignWithMargins="0">
    <oddFooter>&amp;L&amp;8&amp;D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PED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Educational Services Center</dc:creator>
  <cp:lastModifiedBy>kjljblarson5@comcast.net</cp:lastModifiedBy>
  <cp:lastPrinted>2006-07-11T15:49:48Z</cp:lastPrinted>
  <dcterms:created xsi:type="dcterms:W3CDTF">1997-12-11T19:58:58Z</dcterms:created>
  <dcterms:modified xsi:type="dcterms:W3CDTF">2021-10-11T12:20:24Z</dcterms:modified>
</cp:coreProperties>
</file>